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1. - 22. 2025 - (sešity 5 a 6) od 19.5.2025 GB2025\ŠKOLKA\"/>
    </mc:Choice>
  </mc:AlternateContent>
  <xr:revisionPtr revIDLastSave="0" documentId="13_ncr:1_{5D16FE62-0348-44C0-84C6-DC12CE4AAFE1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8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JL!$B$9:$P$35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8" l="1"/>
  <c r="C29" i="40" l="1"/>
  <c r="P29" i="40"/>
  <c r="E38" i="48"/>
  <c r="D38" i="48"/>
  <c r="E31" i="48"/>
  <c r="D31" i="48"/>
  <c r="E24" i="48"/>
  <c r="D24" i="48"/>
  <c r="E17" i="48"/>
  <c r="E10" i="48"/>
  <c r="D10" i="48"/>
  <c r="C123" i="47" l="1"/>
  <c r="C96" i="47"/>
  <c r="C69" i="47"/>
  <c r="C42" i="47"/>
  <c r="C68" i="41" l="1"/>
  <c r="I58" i="40"/>
  <c r="I47" i="40"/>
  <c r="I25" i="40"/>
  <c r="I14" i="40"/>
  <c r="I36" i="40" l="1"/>
  <c r="E34" i="48"/>
  <c r="E16" i="48"/>
  <c r="P56" i="40"/>
  <c r="P55" i="40"/>
  <c r="P54" i="40"/>
  <c r="P53" i="40"/>
  <c r="P52" i="40"/>
  <c r="P51" i="40"/>
  <c r="P50" i="40"/>
  <c r="P45" i="40"/>
  <c r="P44" i="40"/>
  <c r="P43" i="40"/>
  <c r="P42" i="40"/>
  <c r="P41" i="40"/>
  <c r="P40" i="40"/>
  <c r="P38" i="40"/>
  <c r="P34" i="40"/>
  <c r="P33" i="40"/>
  <c r="P32" i="40"/>
  <c r="P31" i="40"/>
  <c r="P30" i="40"/>
  <c r="P28" i="40"/>
  <c r="P23" i="40"/>
  <c r="P22" i="40"/>
  <c r="P21" i="40"/>
  <c r="P20" i="40"/>
  <c r="P19" i="40"/>
  <c r="P18" i="40"/>
  <c r="C5" i="40"/>
  <c r="C6" i="40"/>
  <c r="C7" i="40"/>
  <c r="C8" i="40"/>
  <c r="C9" i="40"/>
  <c r="C10" i="40"/>
  <c r="C11" i="40"/>
  <c r="C12" i="40"/>
  <c r="B56" i="40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E10" i="11" l="1"/>
  <c r="H10" i="11" s="1"/>
  <c r="B9" i="11"/>
  <c r="E9" i="11" s="1"/>
  <c r="K9" i="11" l="1"/>
  <c r="N9" i="11" s="1"/>
  <c r="H9" i="11"/>
  <c r="K10" i="11"/>
  <c r="N10" i="11" s="1"/>
  <c r="E9" i="48" l="1"/>
  <c r="E23" i="48"/>
  <c r="E30" i="48"/>
  <c r="E37" i="48"/>
  <c r="E36" i="48"/>
  <c r="E35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37" i="48"/>
  <c r="D30" i="48"/>
  <c r="D23" i="48"/>
  <c r="D16" i="48"/>
  <c r="D9" i="48"/>
  <c r="D8" i="48"/>
  <c r="D7" i="48"/>
  <c r="D6" i="48"/>
  <c r="E5" i="48"/>
  <c r="E12" i="48"/>
  <c r="E19" i="48"/>
  <c r="E26" i="48"/>
  <c r="E33" i="48"/>
  <c r="D33" i="48"/>
  <c r="D26" i="48"/>
  <c r="D19" i="48"/>
  <c r="D12" i="48"/>
  <c r="D5" i="48"/>
  <c r="K47" i="40"/>
  <c r="K39" i="40" s="1"/>
  <c r="C34" i="40"/>
  <c r="C13" i="45"/>
  <c r="B12" i="45"/>
  <c r="K13" i="45"/>
  <c r="J12" i="45"/>
  <c r="I13" i="45"/>
  <c r="H12" i="45"/>
  <c r="G13" i="45"/>
  <c r="F12" i="45"/>
  <c r="E13" i="45"/>
  <c r="D12" i="45"/>
  <c r="B5" i="48" l="1"/>
  <c r="B12" i="48" s="1"/>
  <c r="B19" i="48" l="1"/>
  <c r="A5" i="48"/>
  <c r="A12" i="48" s="1"/>
  <c r="A19" i="48" l="1"/>
  <c r="B26" i="48"/>
  <c r="B33" i="48" l="1"/>
  <c r="A33" i="48" s="1"/>
  <c r="A26" i="48"/>
  <c r="O14" i="40" l="1"/>
  <c r="N14" i="40"/>
  <c r="M14" i="40"/>
  <c r="L14" i="40"/>
  <c r="K14" i="40"/>
  <c r="K6" i="40" s="1"/>
  <c r="G14" i="40"/>
  <c r="G5" i="40" s="1"/>
  <c r="G58" i="40"/>
  <c r="G49" i="40" s="1"/>
  <c r="G47" i="40"/>
  <c r="G39" i="40" s="1"/>
  <c r="P39" i="40" s="1"/>
  <c r="G36" i="40"/>
  <c r="G27" i="40" s="1"/>
  <c r="G25" i="40"/>
  <c r="G17" i="40" s="1"/>
  <c r="P17" i="40" s="1"/>
  <c r="G61" i="40" l="1"/>
  <c r="G62" i="40" s="1"/>
  <c r="D19" i="45" l="1"/>
  <c r="F19" i="45" s="1"/>
  <c r="H19" i="45" s="1"/>
  <c r="J19" i="45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P57" i="40" l="1"/>
  <c r="J20" i="46" l="1"/>
  <c r="H20" i="46"/>
  <c r="F20" i="46"/>
  <c r="D20" i="46"/>
  <c r="B20" i="46"/>
  <c r="J8" i="46"/>
  <c r="H8" i="46"/>
  <c r="F8" i="46"/>
  <c r="D8" i="46"/>
  <c r="B8" i="46"/>
  <c r="O45" i="11"/>
  <c r="L45" i="11"/>
  <c r="I45" i="11"/>
  <c r="F45" i="11"/>
  <c r="C45" i="11"/>
  <c r="O39" i="11"/>
  <c r="L39" i="11"/>
  <c r="I39" i="11"/>
  <c r="F39" i="11"/>
  <c r="C39" i="11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B5" i="45"/>
  <c r="D5" i="45" s="1"/>
  <c r="F5" i="45" s="1"/>
  <c r="H5" i="45" s="1"/>
  <c r="J5" i="45" s="1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K58" i="40" l="1"/>
  <c r="K49" i="40" s="1"/>
  <c r="P49" i="40" s="1"/>
  <c r="F58" i="40" l="1"/>
  <c r="F47" i="40"/>
  <c r="F36" i="40"/>
  <c r="F25" i="40"/>
  <c r="F14" i="40"/>
  <c r="P12" i="40" l="1"/>
  <c r="P11" i="40"/>
  <c r="P10" i="40"/>
  <c r="P9" i="40"/>
  <c r="P8" i="40"/>
  <c r="P7" i="40"/>
  <c r="P5" i="40"/>
  <c r="P14" i="40" l="1"/>
  <c r="P58" i="40"/>
  <c r="P36" i="40"/>
  <c r="P25" i="40"/>
  <c r="P47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E62" i="40" s="1"/>
  <c r="I61" i="40"/>
  <c r="I62" i="40" s="1"/>
  <c r="J61" i="40"/>
  <c r="L61" i="40"/>
  <c r="L62" i="40" s="1"/>
  <c r="N61" i="40"/>
  <c r="J62" i="40"/>
  <c r="N62" i="40"/>
  <c r="D61" i="40" l="1"/>
  <c r="D62" i="40" s="1"/>
  <c r="F61" i="40" l="1"/>
  <c r="F62" i="40" s="1"/>
  <c r="O25" i="40"/>
  <c r="K25" i="40"/>
  <c r="K16" i="40" s="1"/>
  <c r="P16" i="40" s="1"/>
  <c r="O36" i="40"/>
  <c r="K36" i="40"/>
  <c r="K27" i="40" s="1"/>
  <c r="P27" i="40" s="1"/>
  <c r="O47" i="40"/>
  <c r="P6" i="40" l="1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8" i="40"/>
  <c r="C27" i="40"/>
  <c r="C23" i="40"/>
  <c r="C22" i="40"/>
  <c r="C21" i="40"/>
  <c r="C20" i="40"/>
  <c r="C19" i="40"/>
  <c r="C18" i="40"/>
  <c r="C17" i="40"/>
  <c r="C16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<sst xmlns="http://schemas.openxmlformats.org/spreadsheetml/2006/main" count="2318" uniqueCount="275">
  <si>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</si>
  <si>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</si>
  <si>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</si>
  <si>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</si>
  <si>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</si>
  <si>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</si>
  <si>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</si>
  <si>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</si>
  <si>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</si>
  <si>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</si>
  <si>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</si>
  <si>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</si>
  <si>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</si>
  <si>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</si>
  <si>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</si>
  <si>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</si>
  <si>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</si>
  <si>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</si>
  <si>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</si>
  <si>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</si>
  <si>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</si>
  <si>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</si>
  <si>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</si>
  <si>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</si>
  <si>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</si>
  <si>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</si>
  <si>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</si>
  <si>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</si>
  <si>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</si>
  <si>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</si>
  <si>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</si>
  <si>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</si>
  <si>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</si>
  <si>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</si>
  <si>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</si>
  <si>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</si>
  <si>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</si>
  <si>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</si>
  <si>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</si>
  <si>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</si>
  <si>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</si>
  <si>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</si>
  <si>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</si>
  <si>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</si>
  <si>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</si>
  <si>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</si>
  <si>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</si>
  <si>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</si>
  <si>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</si>
  <si>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</si>
  <si>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</si>
  <si>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</si>
  <si>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</si>
  <si>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</si>
  <si>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</si>
  <si>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</si>
  <si>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</si>
  <si>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</si>
  <si>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</si>
  <si>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</si>
  <si>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</si>
  <si>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</si>
  <si>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</si>
  <si>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</si>
  <si>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</si>
  <si>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</si>
  <si>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</si>
  <si>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</si>
  <si>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</si>
  <si>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</si>
  <si>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</si>
  <si>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</si>
  <si>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</si>
  <si>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</si>
  <si>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</si>
  <si>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</si>
  <si>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</si>
  <si>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</si>
  <si>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</si>
  <si>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</si>
  <si>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</si>
  <si>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</si>
  <si>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</si>
  <si>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</si>
  <si>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</si>
  <si>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</si>
  <si>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</si>
  <si>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</si>
  <si>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</si>
  <si>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</si>
  <si>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</si>
  <si>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</si>
  <si>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</si>
  <si>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</si>
  <si>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</si>
  <si>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</si>
  <si>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</si>
  <si>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</si>
  <si>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</si>
  <si>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</si>
  <si>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</si>
  <si>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</si>
  <si>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</si>
  <si>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</si>
  <si>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</si>
  <si>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</si>
  <si>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</si>
  <si>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</si>
  <si>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</si>
  <si>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</si>
  <si>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1a,3,9</t>
  </si>
  <si>
    <t>Polévka</t>
  </si>
  <si>
    <t>Hlavní jídlo</t>
  </si>
  <si>
    <t>PEČOVAT.</t>
  </si>
  <si>
    <t>Krupicová s vejcem</t>
  </si>
  <si>
    <t>Hovězí vývar s vaječnou sedlinou</t>
  </si>
  <si>
    <t>Slepičí vývar s krupkami, čočkou a rýží</t>
  </si>
  <si>
    <t>Česnečka s bramborami</t>
  </si>
  <si>
    <t>Kroupová se zeleninou</t>
  </si>
  <si>
    <t>9,1A,3,</t>
  </si>
  <si>
    <t>9, 12</t>
  </si>
  <si>
    <t>1a,1c,9,7</t>
  </si>
  <si>
    <t>Selská</t>
  </si>
  <si>
    <t>Bulharská s masem</t>
  </si>
  <si>
    <t>Kapustová s paprikou a bramborem</t>
  </si>
  <si>
    <t>1A,9,7</t>
  </si>
  <si>
    <t>1A, 9</t>
  </si>
  <si>
    <t>9,1A,3,6,7,12</t>
  </si>
  <si>
    <t>1a, 7, 9, 10</t>
  </si>
  <si>
    <t>1a,3,6,10,7</t>
  </si>
  <si>
    <t>1a,3,6,7,10</t>
  </si>
  <si>
    <t>1a, 9</t>
  </si>
  <si>
    <t>1a,3,7,12</t>
  </si>
  <si>
    <t>1a,1c,1d,7,3</t>
  </si>
  <si>
    <t>1a,3,7</t>
  </si>
  <si>
    <t>7,1a,3</t>
  </si>
  <si>
    <t>Rohlík s jemnou kuřecí pomazánkou, zelenina</t>
  </si>
  <si>
    <t>1a,7,3</t>
  </si>
  <si>
    <t>1a,7,3,10</t>
  </si>
  <si>
    <t>Ovocná kobliha, mléko</t>
  </si>
  <si>
    <t>1a,1d,7,9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</si>
  <si>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</si>
  <si>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</si>
  <si>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</si>
  <si>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</si>
  <si>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</si>
  <si>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</si>
  <si>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</si>
  <si>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</si>
  <si>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</si>
  <si>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</si>
  <si>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</si>
  <si>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</si>
  <si>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</si>
  <si>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</si>
  <si>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</si>
  <si>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</si>
  <si>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STUDENÉ JÍDLO</t>
  </si>
  <si>
    <t>STUDENÉ JÍDLO (ZEL. TALÍŘ) DLE DENNÍ NABÍDKY J.L.</t>
  </si>
  <si>
    <t>Gulášová</t>
  </si>
  <si>
    <t>1A,9</t>
  </si>
  <si>
    <t>1.VAR</t>
  </si>
  <si>
    <t>340g  Zeleninový talíř s tuňákem a vejcem</t>
  </si>
  <si>
    <t>340g Zeleninový talíř trhané vepřové maso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</si>
  <si>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</si>
  <si>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</si>
  <si>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</si>
  <si>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</si>
  <si>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</si>
  <si>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</si>
  <si>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VELAO POZNÁMKY</t>
  </si>
  <si>
    <t>MINUTKOVÉ JÍDLO NA OBJEDNÁVKU</t>
  </si>
  <si>
    <t>Ceny:</t>
  </si>
  <si>
    <t>Jahodový koláč s drobenkou, mléko</t>
  </si>
  <si>
    <t>Chia jogurt s ananasem a hruškami, piškoty</t>
  </si>
  <si>
    <t>Tvarohový dezert s ovocem</t>
  </si>
  <si>
    <t>Obložená houska, čerstvá zelenina</t>
  </si>
  <si>
    <t>1a,1c,3,7</t>
  </si>
  <si>
    <t>340g  Studený salát s pečenou slaninou a Nivou</t>
  </si>
  <si>
    <t>1a,6,10,3</t>
  </si>
  <si>
    <t>Kuřecí játra po čínsku s bambusem, jasmínová rýže</t>
  </si>
  <si>
    <t>1a,6,9,10,12</t>
  </si>
  <si>
    <t>Špagety Aglio Olio s feferonkami, olivovým olejem a česnekem, strouhaný parmesán s bylinkami</t>
  </si>
  <si>
    <t>1a,3,12,10,7</t>
  </si>
  <si>
    <t>Segedínský guláš z vepřové plece, houskové knedlíky</t>
  </si>
  <si>
    <t>Maminčino kuře s játry, žampiony a těstovinami (pečená kuřecí stehna)</t>
  </si>
  <si>
    <t>GS5 KÓDY:</t>
  </si>
  <si>
    <t>POZNÁMKY ŠK.</t>
  </si>
  <si>
    <t>Květáková s vejci a pažitkou</t>
  </si>
  <si>
    <t>1a,3,9,7</t>
  </si>
  <si>
    <t>Marinovaná krkovice s kájenským pepřem, šťouchané brambory s cibulkou</t>
  </si>
  <si>
    <t>8981</t>
  </si>
  <si>
    <t>15678</t>
  </si>
  <si>
    <t>9008</t>
  </si>
  <si>
    <t>15934</t>
  </si>
  <si>
    <t>8996</t>
  </si>
  <si>
    <t>35058</t>
  </si>
  <si>
    <t>32725</t>
  </si>
  <si>
    <t>41915</t>
  </si>
  <si>
    <t>9029</t>
  </si>
  <si>
    <t>5. svačinky typ</t>
  </si>
  <si>
    <t>37548, 11399</t>
  </si>
  <si>
    <t>8419, 9992</t>
  </si>
  <si>
    <t>Pečený pangas (ryba) na másle s rajčaty, šťouchané brambory s cibulkou, citron</t>
  </si>
  <si>
    <t>1a,4,7,12</t>
  </si>
  <si>
    <t>děti ryba</t>
  </si>
  <si>
    <t>děti řízek kuř !</t>
  </si>
  <si>
    <t>AERO POZNÁMKY</t>
  </si>
  <si>
    <t>Smažené kuřecí medailonky v bylinkové strouhance, bramborový salát, citron</t>
  </si>
  <si>
    <t>Míchané halušky s máslem a vejci, sypané sýrem s pažitkou</t>
  </si>
  <si>
    <t>10429</t>
  </si>
  <si>
    <t>1a,9,7</t>
  </si>
  <si>
    <t>37151, 10019, 43150</t>
  </si>
  <si>
    <t>34550, 37494, 34240</t>
  </si>
  <si>
    <t>15617, 9994</t>
  </si>
  <si>
    <t>9871, 9992</t>
  </si>
  <si>
    <t>41066, 10008</t>
  </si>
  <si>
    <t>9930, 33444, 11853</t>
  </si>
  <si>
    <t>Maďarský hovězí guláš s paprikami sypaný cibulí,  houskové knedlíky</t>
  </si>
  <si>
    <t>1a,3,7,11,10</t>
  </si>
  <si>
    <t>Vydání:</t>
  </si>
  <si>
    <t>07</t>
  </si>
  <si>
    <t>Platnost od:  01.03.2024</t>
  </si>
  <si>
    <t>PŘÍRUČKA HACCP</t>
  </si>
  <si>
    <t>Příloa č:  P 06</t>
  </si>
  <si>
    <t>druh/typ výrobku</t>
  </si>
  <si>
    <t>1a,3,7,9,10</t>
  </si>
  <si>
    <t>34514</t>
  </si>
  <si>
    <t>10046, 41063, 37486</t>
  </si>
  <si>
    <t>Bavorské vdolečky s tvarohem a slazenou smetanou, studené mléko</t>
  </si>
  <si>
    <t>15846, 35011</t>
  </si>
  <si>
    <t>9018</t>
  </si>
  <si>
    <t>22418</t>
  </si>
  <si>
    <t>k.řízečky + kaše br.</t>
  </si>
  <si>
    <t>Toastový chléb se šunkovo-smetanovou pěnou</t>
  </si>
  <si>
    <t>Rohlík s pomazánkovým máslem a plátkovým sýrem, ovoce</t>
  </si>
  <si>
    <t>Chléb s vajíčkovou pomazánkou a tvarohem, čerstvá paprika</t>
  </si>
  <si>
    <t>Dalamánková večka se sýrovo-ředkvičkovou pomazánkou</t>
  </si>
  <si>
    <t>Hovězí pečeně na přírodní způsob se slaninou, vařené brambory, tatarská omáčka</t>
  </si>
  <si>
    <t>1a,3,7,10</t>
  </si>
  <si>
    <t>35111,10011,10017</t>
  </si>
  <si>
    <t>Dušená anglická vepřová játra, pečené brambory ve slupce, tatarská omáčka</t>
  </si>
  <si>
    <t>1a,3,10</t>
  </si>
  <si>
    <t>10970</t>
  </si>
  <si>
    <t>Thajské rýžové nudle s restovanou zeleninou sypané smaženou cibulkou</t>
  </si>
  <si>
    <t>6,9,4</t>
  </si>
  <si>
    <t>Pečené květákové placičky se sýrem, vařené brambory, jogurtový dressing</t>
  </si>
  <si>
    <t>Kuřecí steak "mexico", pšeničná tortilla plněná zeleninovým ragu s jalapeňos a sýrem</t>
  </si>
  <si>
    <t>Pljeskavica pečená na grilu s domácím paprikovým ajvarem,
smažené hranolky a do zlatova grilovaná cibule</t>
  </si>
  <si>
    <t>3,9,7</t>
  </si>
  <si>
    <t>Bulharský džuveč, aneb syté a bohaté rizoto z vepřového bůčku s rajčaty, lilkem a jarní cibulkou</t>
  </si>
  <si>
    <t>9, 10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</si>
  <si>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21.Týden 2025</t>
    </r>
    <r>
      <rPr>
        <b/>
        <i/>
        <sz val="16"/>
        <rFont val="Arial"/>
        <family val="2"/>
        <charset val="238"/>
      </rPr>
      <t xml:space="preserve">   </t>
    </r>
    <r>
      <rPr>
        <b/>
        <i/>
        <sz val="16"/>
        <color rgb="FF7030A0"/>
        <rFont val="Arial"/>
        <family val="2"/>
      </rPr>
      <t>"Lahodný a lákající Balkán"</t>
    </r>
    <r>
      <rPr>
        <i/>
        <sz val="13"/>
        <color rgb="FFFF0000"/>
        <rFont val="Arial"/>
        <family val="2"/>
      </rPr>
      <t xml:space="preserve"> (GASTROKALENDÁŘ 2025)</t>
    </r>
  </si>
  <si>
    <t>BALKÁNSKÁ KUCHYNĚ</t>
  </si>
  <si>
    <t>46341</t>
  </si>
  <si>
    <t>46339, 46340</t>
  </si>
  <si>
    <t>22374, 10015, 10017</t>
  </si>
  <si>
    <t>47133, 47652</t>
  </si>
  <si>
    <t>Vepřové nudličky na koření  gyros s pečenou cibulí, bylinkový kuskus, tzatziky</t>
  </si>
  <si>
    <t>Dušená vepřová kýta na žampionech, vařené těstoviny</t>
  </si>
  <si>
    <t>36796, 15370</t>
  </si>
  <si>
    <t>Vepřová panenka s omáčkou z pečeného česneku, grilovaná karotka, smažené bramborové rosties</t>
  </si>
  <si>
    <t>1a, 7</t>
  </si>
  <si>
    <t>MINUTKOVÉ JÍDLO</t>
  </si>
  <si>
    <t>HL5</t>
  </si>
  <si>
    <t>JEN ŠKOLKA !</t>
  </si>
  <si>
    <t>Kuřecí prsa po srbsku s rajčaty a paprikami, americké brambory</t>
  </si>
  <si>
    <t>V. PEČENĚ !!!</t>
  </si>
  <si>
    <t>S KUŘECÍM MASEM</t>
  </si>
  <si>
    <t>MŠ: V. PEČENĚ !</t>
  </si>
  <si>
    <t>MŠ: S KUŘECÍM</t>
  </si>
  <si>
    <t>Míchané halušky s kuřecím masem a smetanou, sypané sýrem s pažitkou</t>
  </si>
  <si>
    <t>Bavorské vdolečky s povidly, tvarohem a smetanou, studené mléko</t>
  </si>
  <si>
    <t>1a,3,6,7</t>
  </si>
  <si>
    <t>Smažené kuřecí medailonky, bramborová kaše s máslem, rajčátko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</si>
</sst>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2"/>
      <color theme="8" tint="-0.249977111117893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0"/>
      <color rgb="FFFF0000"/>
      <name val="Arial CE"/>
      <charset val="238"/>
    </font>
    <font>
      <b/>
      <sz val="10.4"/>
      <color theme="5" tint="-0.249977111117893"/>
      <name val="Arial Narrow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i/>
      <u/>
      <sz val="10"/>
      <name val="Times New Roman CE"/>
      <family val="1"/>
      <charset val="238"/>
    </font>
    <font>
      <sz val="8.5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CE"/>
      <charset val="238"/>
    </font>
    <font>
      <b/>
      <i/>
      <u/>
      <sz val="10"/>
      <name val="Arial Narrow"/>
      <family val="2"/>
      <charset val="238"/>
    </font>
    <font>
      <b/>
      <sz val="8"/>
      <name val="Times New Roman CE"/>
      <charset val="238"/>
    </font>
    <font>
      <b/>
      <i/>
      <sz val="10"/>
      <color rgb="FFFF0000"/>
      <name val="Times New Roman CE"/>
      <charset val="238"/>
    </font>
    <font>
      <b/>
      <sz val="9"/>
      <color theme="1"/>
      <name val="Arial CE"/>
      <charset val="238"/>
    </font>
    <font>
      <b/>
      <sz val="9"/>
      <color rgb="FFFF0000"/>
      <name val="Arial CE"/>
      <charset val="238"/>
    </font>
    <font>
      <b/>
      <sz val="9"/>
      <color theme="0"/>
      <name val="Arial CE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b/>
      <sz val="14"/>
      <color rgb="FFFF0000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i/>
      <sz val="10"/>
      <color rgb="FF002060"/>
      <name val="Calibri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  <charset val="238"/>
    </font>
    <font>
      <b/>
      <i/>
      <sz val="10"/>
      <color rgb="FFFF0000"/>
      <name val="Times New Roman"/>
      <family val="1"/>
    </font>
    <font>
      <b/>
      <sz val="12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i/>
      <sz val="16"/>
      <color rgb="FF7030A0"/>
      <name val="Arial"/>
      <family val="2"/>
    </font>
    <font>
      <i/>
      <sz val="13"/>
      <color rgb="FFFF0000"/>
      <name val="Arial"/>
      <family val="2"/>
    </font>
    <font>
      <b/>
      <sz val="8.5"/>
      <color rgb="FFFF0000"/>
      <name val="Arial"/>
      <family val="2"/>
    </font>
    <font>
      <b/>
      <sz val="10"/>
      <name val="Arial"/>
      <family val="2"/>
    </font>
    <font>
      <b/>
      <i/>
      <sz val="11"/>
      <color rgb="FFFF0000"/>
      <name val="Arial CE"/>
      <charset val="238"/>
    </font>
    <font>
      <b/>
      <sz val="9"/>
      <color rgb="FFFF0000"/>
      <name val="Arial Narrow"/>
      <family val="2"/>
    </font>
    <font>
      <b/>
      <sz val="11"/>
      <color rgb="FFFF000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36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2" borderId="12" xfId="6" applyFont="1" applyFill="1" applyBorder="1"/>
    <xf numFmtId="0" fontId="25" fillId="2" borderId="12" xfId="6" applyFont="1" applyFill="1" applyBorder="1"/>
    <xf numFmtId="0" fontId="7" fillId="0" borderId="0" xfId="6"/>
    <xf numFmtId="0" fontId="7" fillId="2" borderId="13" xfId="6" applyFill="1" applyBorder="1"/>
    <xf numFmtId="0" fontId="7" fillId="2" borderId="14" xfId="6" applyFill="1" applyBorder="1"/>
    <xf numFmtId="3" fontId="27" fillId="2" borderId="13" xfId="6" applyNumberFormat="1" applyFont="1" applyFill="1" applyBorder="1"/>
    <xf numFmtId="0" fontId="7" fillId="2" borderId="15" xfId="6" applyFill="1" applyBorder="1"/>
    <xf numFmtId="0" fontId="7" fillId="2" borderId="12" xfId="6" applyFill="1" applyBorder="1" applyAlignment="1">
      <alignment wrapText="1"/>
    </xf>
    <xf numFmtId="0" fontId="7" fillId="2" borderId="12" xfId="6" applyFill="1" applyBorder="1" applyAlignment="1">
      <alignment horizontal="left"/>
    </xf>
    <xf numFmtId="0" fontId="7" fillId="2" borderId="16" xfId="6" applyFill="1" applyBorder="1"/>
    <xf numFmtId="0" fontId="7" fillId="2" borderId="17" xfId="6" applyFill="1" applyBorder="1"/>
    <xf numFmtId="0" fontId="7" fillId="2" borderId="12" xfId="6" applyFill="1" applyBorder="1" applyAlignment="1">
      <alignment horizontal="center"/>
    </xf>
    <xf numFmtId="0" fontId="7" fillId="2" borderId="17" xfId="6" applyFill="1" applyBorder="1" applyAlignment="1">
      <alignment horizontal="left"/>
    </xf>
    <xf numFmtId="0" fontId="7" fillId="2" borderId="16" xfId="6" applyFill="1" applyBorder="1" applyAlignment="1">
      <alignment horizontal="center"/>
    </xf>
    <xf numFmtId="0" fontId="7" fillId="2" borderId="13" xfId="6" applyFill="1" applyBorder="1" applyAlignment="1">
      <alignment horizontal="center"/>
    </xf>
    <xf numFmtId="0" fontId="7" fillId="2" borderId="14" xfId="6" applyFill="1" applyBorder="1" applyAlignment="1">
      <alignment horizontal="center"/>
    </xf>
    <xf numFmtId="0" fontId="7" fillId="2" borderId="17" xfId="6" applyFill="1" applyBorder="1" applyAlignment="1">
      <alignment horizontal="center"/>
    </xf>
    <xf numFmtId="2" fontId="20" fillId="2" borderId="14" xfId="6" applyNumberFormat="1" applyFont="1" applyFill="1" applyBorder="1" applyAlignment="1">
      <alignment horizontal="right"/>
    </xf>
    <xf numFmtId="2" fontId="7" fillId="2" borderId="17" xfId="6" applyNumberFormat="1" applyFill="1" applyBorder="1" applyAlignment="1">
      <alignment horizontal="right"/>
    </xf>
    <xf numFmtId="2" fontId="7" fillId="2" borderId="17" xfId="6" applyNumberFormat="1" applyFill="1" applyBorder="1"/>
    <xf numFmtId="0" fontId="7" fillId="2" borderId="17" xfId="6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right"/>
    </xf>
    <xf numFmtId="165" fontId="7" fillId="2" borderId="17" xfId="6" applyNumberFormat="1" applyFill="1" applyBorder="1" applyAlignment="1">
      <alignment horizontal="right"/>
    </xf>
    <xf numFmtId="0" fontId="7" fillId="2" borderId="13" xfId="6" applyFill="1" applyBorder="1" applyAlignment="1">
      <alignment horizontal="right"/>
    </xf>
    <xf numFmtId="1" fontId="7" fillId="2" borderId="17" xfId="6" applyNumberFormat="1" applyFill="1" applyBorder="1" applyAlignment="1">
      <alignment horizontal="right"/>
    </xf>
    <xf numFmtId="2" fontId="7" fillId="0" borderId="15" xfId="6" applyNumberFormat="1" applyBorder="1" applyAlignment="1">
      <alignment horizontal="right"/>
    </xf>
    <xf numFmtId="0" fontId="7" fillId="2" borderId="6" xfId="6" applyFill="1" applyBorder="1"/>
    <xf numFmtId="49" fontId="7" fillId="2" borderId="13" xfId="6" applyNumberFormat="1" applyFill="1" applyBorder="1"/>
    <xf numFmtId="0" fontId="28" fillId="0" borderId="0" xfId="6" applyFont="1"/>
    <xf numFmtId="0" fontId="15" fillId="0" borderId="0" xfId="0" applyFont="1" applyAlignment="1">
      <alignment horizontal="left"/>
    </xf>
    <xf numFmtId="0" fontId="7" fillId="2" borderId="30" xfId="6" applyFill="1" applyBorder="1"/>
    <xf numFmtId="0" fontId="24" fillId="2" borderId="30" xfId="6" applyFont="1" applyFill="1" applyBorder="1" applyAlignment="1">
      <alignment horizontal="center"/>
    </xf>
    <xf numFmtId="14" fontId="26" fillId="2" borderId="30" xfId="6" applyNumberFormat="1" applyFont="1" applyFill="1" applyBorder="1"/>
    <xf numFmtId="0" fontId="7" fillId="2" borderId="36" xfId="6" applyFill="1" applyBorder="1"/>
    <xf numFmtId="0" fontId="25" fillId="2" borderId="31" xfId="6" applyFont="1" applyFill="1" applyBorder="1"/>
    <xf numFmtId="0" fontId="7" fillId="2" borderId="32" xfId="6" applyFill="1" applyBorder="1"/>
    <xf numFmtId="3" fontId="7" fillId="2" borderId="33" xfId="6" applyNumberFormat="1" applyFill="1" applyBorder="1"/>
    <xf numFmtId="0" fontId="7" fillId="2" borderId="35" xfId="6" applyFill="1" applyBorder="1"/>
    <xf numFmtId="0" fontId="7" fillId="2" borderId="30" xfId="6" applyFill="1" applyBorder="1" applyAlignment="1">
      <alignment horizontal="center"/>
    </xf>
    <xf numFmtId="0" fontId="7" fillId="2" borderId="35" xfId="6" applyFill="1" applyBorder="1" applyAlignment="1">
      <alignment horizontal="center"/>
    </xf>
    <xf numFmtId="0" fontId="7" fillId="2" borderId="31" xfId="6" applyFill="1" applyBorder="1" applyAlignment="1">
      <alignment horizontal="center"/>
    </xf>
    <xf numFmtId="0" fontId="7" fillId="2" borderId="31" xfId="6" applyFill="1" applyBorder="1"/>
    <xf numFmtId="0" fontId="7" fillId="2" borderId="33" xfId="6" applyFill="1" applyBorder="1"/>
    <xf numFmtId="0" fontId="7" fillId="2" borderId="34" xfId="6" applyFill="1" applyBorder="1"/>
    <xf numFmtId="0" fontId="7" fillId="2" borderId="32" xfId="6" applyFill="1" applyBorder="1" applyAlignment="1">
      <alignment horizontal="center"/>
    </xf>
    <xf numFmtId="0" fontId="7" fillId="2" borderId="34" xfId="6" applyFill="1" applyBorder="1" applyAlignment="1">
      <alignment horizontal="center"/>
    </xf>
    <xf numFmtId="0" fontId="7" fillId="0" borderId="35" xfId="6" applyBorder="1"/>
    <xf numFmtId="0" fontId="25" fillId="2" borderId="35" xfId="6" applyFont="1" applyFill="1" applyBorder="1"/>
    <xf numFmtId="0" fontId="26" fillId="2" borderId="32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7" xfId="0" applyFont="1" applyFill="1" applyBorder="1" applyAlignment="1">
      <alignment horizontal="center" vertical="center" wrapText="1"/>
    </xf>
    <xf numFmtId="0" fontId="56" fillId="10" borderId="37" xfId="0" applyFont="1" applyFill="1" applyBorder="1" applyAlignment="1">
      <alignment horizontal="center" vertical="center" wrapText="1"/>
    </xf>
    <xf numFmtId="0" fontId="56" fillId="11" borderId="37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9" xfId="0" applyFont="1" applyFill="1" applyBorder="1" applyAlignment="1">
      <alignment horizontal="center" vertical="center" wrapText="1"/>
    </xf>
    <xf numFmtId="0" fontId="60" fillId="8" borderId="40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41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166" fontId="62" fillId="4" borderId="47" xfId="0" applyNumberFormat="1" applyFont="1" applyFill="1" applyBorder="1" applyAlignment="1">
      <alignment horizontal="center" vertical="center" wrapText="1"/>
    </xf>
    <xf numFmtId="166" fontId="62" fillId="4" borderId="48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9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7" xfId="6" applyFont="1" applyFill="1" applyBorder="1" applyAlignment="1">
      <alignment horizontal="center"/>
    </xf>
    <xf numFmtId="0" fontId="50" fillId="0" borderId="26" xfId="65" applyFont="1" applyBorder="1" applyAlignment="1">
      <alignment horizontal="center" vertical="center"/>
    </xf>
    <xf numFmtId="0" fontId="50" fillId="0" borderId="25" xfId="65" applyFont="1" applyBorder="1" applyAlignment="1">
      <alignment horizontal="center" vertical="center"/>
    </xf>
    <xf numFmtId="0" fontId="25" fillId="2" borderId="55" xfId="6" applyFont="1" applyFill="1" applyBorder="1"/>
    <xf numFmtId="0" fontId="7" fillId="2" borderId="55" xfId="6" applyFill="1" applyBorder="1"/>
    <xf numFmtId="3" fontId="20" fillId="2" borderId="32" xfId="6" applyNumberFormat="1" applyFont="1" applyFill="1" applyBorder="1"/>
    <xf numFmtId="0" fontId="7" fillId="2" borderId="0" xfId="6" applyFill="1"/>
    <xf numFmtId="0" fontId="7" fillId="2" borderId="53" xfId="6" applyFill="1" applyBorder="1"/>
    <xf numFmtId="0" fontId="7" fillId="2" borderId="0" xfId="6" applyFill="1" applyAlignment="1">
      <alignment horizontal="center"/>
    </xf>
    <xf numFmtId="0" fontId="7" fillId="2" borderId="55" xfId="6" applyFill="1" applyBorder="1" applyAlignment="1">
      <alignment horizontal="right"/>
    </xf>
    <xf numFmtId="0" fontId="20" fillId="5" borderId="55" xfId="6" applyFont="1" applyFill="1" applyBorder="1" applyAlignment="1">
      <alignment horizontal="left"/>
    </xf>
    <xf numFmtId="0" fontId="7" fillId="5" borderId="14" xfId="6" applyFill="1" applyBorder="1"/>
    <xf numFmtId="0" fontId="7" fillId="0" borderId="17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5" xfId="6" applyFont="1" applyFill="1" applyBorder="1"/>
    <xf numFmtId="2" fontId="20" fillId="2" borderId="17" xfId="6" applyNumberFormat="1" applyFont="1" applyFill="1" applyBorder="1" applyAlignment="1">
      <alignment horizontal="left"/>
    </xf>
    <xf numFmtId="0" fontId="7" fillId="0" borderId="15" xfId="6" applyBorder="1"/>
    <xf numFmtId="0" fontId="20" fillId="5" borderId="14" xfId="6" applyFont="1" applyFill="1" applyBorder="1"/>
    <xf numFmtId="0" fontId="7" fillId="5" borderId="0" xfId="6" applyFill="1"/>
    <xf numFmtId="0" fontId="49" fillId="4" borderId="55" xfId="6" applyFont="1" applyFill="1" applyBorder="1" applyAlignment="1">
      <alignment horizontal="left"/>
    </xf>
    <xf numFmtId="0" fontId="7" fillId="4" borderId="13" xfId="6" applyFill="1" applyBorder="1"/>
    <xf numFmtId="0" fontId="7" fillId="0" borderId="55" xfId="6" applyBorder="1"/>
    <xf numFmtId="0" fontId="20" fillId="0" borderId="53" xfId="6" applyFont="1" applyBorder="1"/>
    <xf numFmtId="0" fontId="25" fillId="2" borderId="0" xfId="6" applyFont="1" applyFill="1"/>
    <xf numFmtId="0" fontId="7" fillId="0" borderId="32" xfId="6" applyBorder="1"/>
    <xf numFmtId="16" fontId="7" fillId="2" borderId="55" xfId="6" applyNumberFormat="1" applyFill="1" applyBorder="1"/>
    <xf numFmtId="165" fontId="37" fillId="4" borderId="17" xfId="6" applyNumberFormat="1" applyFont="1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center" vertical="top" wrapText="1"/>
    </xf>
    <xf numFmtId="0" fontId="67" fillId="4" borderId="2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29" fillId="0" borderId="58" xfId="7" applyFont="1" applyBorder="1" applyAlignment="1">
      <alignment horizontal="left"/>
    </xf>
    <xf numFmtId="0" fontId="50" fillId="0" borderId="19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29" fillId="4" borderId="58" xfId="7" applyFont="1" applyFill="1" applyBorder="1" applyAlignment="1">
      <alignment horizontal="left"/>
    </xf>
    <xf numFmtId="49" fontId="10" fillId="0" borderId="56" xfId="0" applyNumberFormat="1" applyFont="1" applyBorder="1" applyAlignment="1">
      <alignment horizontal="center"/>
    </xf>
    <xf numFmtId="0" fontId="50" fillId="0" borderId="59" xfId="65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/>
    </xf>
    <xf numFmtId="0" fontId="29" fillId="4" borderId="62" xfId="0" applyFont="1" applyFill="1" applyBorder="1" applyAlignment="1">
      <alignment horizontal="left"/>
    </xf>
    <xf numFmtId="0" fontId="50" fillId="0" borderId="63" xfId="0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/>
    </xf>
    <xf numFmtId="49" fontId="65" fillId="8" borderId="54" xfId="0" applyNumberFormat="1" applyFont="1" applyFill="1" applyBorder="1" applyAlignment="1">
      <alignment horizontal="center"/>
    </xf>
    <xf numFmtId="0" fontId="50" fillId="8" borderId="54" xfId="65" applyFont="1" applyFill="1" applyBorder="1" applyAlignment="1">
      <alignment horizontal="center" vertical="center"/>
    </xf>
    <xf numFmtId="0" fontId="50" fillId="8" borderId="54" xfId="0" applyFont="1" applyFill="1" applyBorder="1" applyAlignment="1">
      <alignment horizontal="center" vertical="center"/>
    </xf>
    <xf numFmtId="1" fontId="52" fillId="8" borderId="54" xfId="0" applyNumberFormat="1" applyFont="1" applyFill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20" fillId="5" borderId="64" xfId="0" applyFont="1" applyFill="1" applyBorder="1" applyAlignment="1">
      <alignment horizontal="left"/>
    </xf>
    <xf numFmtId="0" fontId="0" fillId="5" borderId="65" xfId="0" applyFill="1" applyBorder="1"/>
    <xf numFmtId="0" fontId="20" fillId="5" borderId="0" xfId="0" applyFont="1" applyFill="1"/>
    <xf numFmtId="0" fontId="20" fillId="5" borderId="65" xfId="0" applyFont="1" applyFill="1" applyBorder="1"/>
    <xf numFmtId="0" fontId="0" fillId="5" borderId="0" xfId="0" applyFill="1"/>
    <xf numFmtId="0" fontId="10" fillId="5" borderId="56" xfId="0" applyFont="1" applyFill="1" applyBorder="1" applyAlignment="1">
      <alignment horizontal="center"/>
    </xf>
    <xf numFmtId="14" fontId="29" fillId="5" borderId="57" xfId="0" applyNumberFormat="1" applyFont="1" applyFill="1" applyBorder="1" applyAlignment="1">
      <alignment horizontal="left"/>
    </xf>
    <xf numFmtId="0" fontId="50" fillId="5" borderId="19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9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64" fillId="5" borderId="0" xfId="63" applyFont="1" applyFill="1"/>
    <xf numFmtId="0" fontId="15" fillId="5" borderId="5" xfId="0" applyFont="1" applyFill="1" applyBorder="1"/>
    <xf numFmtId="0" fontId="69" fillId="8" borderId="54" xfId="0" applyFont="1" applyFill="1" applyBorder="1" applyAlignment="1">
      <alignment horizontal="center" vertical="center"/>
    </xf>
    <xf numFmtId="0" fontId="70" fillId="8" borderId="54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8" xfId="0" applyFont="1" applyFill="1" applyBorder="1" applyAlignment="1">
      <alignment horizontal="center"/>
    </xf>
    <xf numFmtId="0" fontId="10" fillId="16" borderId="21" xfId="0" applyFont="1" applyFill="1" applyBorder="1" applyAlignment="1">
      <alignment horizontal="center"/>
    </xf>
    <xf numFmtId="0" fontId="36" fillId="16" borderId="21" xfId="0" applyFont="1" applyFill="1" applyBorder="1" applyAlignment="1">
      <alignment horizontal="center"/>
    </xf>
    <xf numFmtId="2" fontId="14" fillId="16" borderId="2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5" xfId="65" applyFont="1" applyFill="1" applyBorder="1" applyAlignment="1">
      <alignment horizontal="center"/>
    </xf>
    <xf numFmtId="0" fontId="53" fillId="0" borderId="33" xfId="0" applyFont="1" applyBorder="1" applyAlignment="1">
      <alignment horizontal="center" vertical="center"/>
    </xf>
    <xf numFmtId="0" fontId="50" fillId="17" borderId="25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69" fillId="19" borderId="54" xfId="0" applyFont="1" applyFill="1" applyBorder="1" applyAlignment="1">
      <alignment horizontal="center" vertical="center"/>
    </xf>
    <xf numFmtId="0" fontId="50" fillId="17" borderId="19" xfId="0" applyFont="1" applyFill="1" applyBorder="1" applyAlignment="1">
      <alignment horizontal="center" vertical="center"/>
    </xf>
    <xf numFmtId="0" fontId="14" fillId="18" borderId="69" xfId="0" applyFont="1" applyFill="1" applyBorder="1" applyAlignment="1">
      <alignment horizontal="center"/>
    </xf>
    <xf numFmtId="0" fontId="75" fillId="0" borderId="0" xfId="0" applyFont="1"/>
    <xf numFmtId="0" fontId="75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76" fillId="5" borderId="0" xfId="0" applyFont="1" applyFill="1" applyAlignment="1">
      <alignment horizontal="center" vertical="center"/>
    </xf>
    <xf numFmtId="1" fontId="77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3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3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3" fillId="5" borderId="0" xfId="6" applyFont="1" applyFill="1"/>
    <xf numFmtId="0" fontId="20" fillId="2" borderId="64" xfId="6" applyFont="1" applyFill="1" applyBorder="1" applyAlignment="1">
      <alignment horizontal="left" vertical="center"/>
    </xf>
    <xf numFmtId="0" fontId="7" fillId="2" borderId="66" xfId="6" applyFill="1" applyBorder="1"/>
    <xf numFmtId="0" fontId="20" fillId="0" borderId="64" xfId="6" applyFont="1" applyBorder="1" applyAlignment="1">
      <alignment vertical="center"/>
    </xf>
    <xf numFmtId="0" fontId="7" fillId="2" borderId="65" xfId="6" applyFill="1" applyBorder="1"/>
    <xf numFmtId="0" fontId="9" fillId="5" borderId="54" xfId="0" applyFont="1" applyFill="1" applyBorder="1" applyAlignment="1">
      <alignment horizontal="left"/>
    </xf>
    <xf numFmtId="14" fontId="9" fillId="17" borderId="55" xfId="0" applyNumberFormat="1" applyFont="1" applyFill="1" applyBorder="1" applyAlignment="1">
      <alignment horizontal="center"/>
    </xf>
    <xf numFmtId="0" fontId="50" fillId="0" borderId="73" xfId="0" applyFont="1" applyBorder="1" applyAlignment="1">
      <alignment horizontal="center" vertical="center"/>
    </xf>
    <xf numFmtId="0" fontId="53" fillId="0" borderId="72" xfId="0" applyFont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5" borderId="5" xfId="0" applyFont="1" applyFill="1" applyBorder="1"/>
    <xf numFmtId="0" fontId="14" fillId="16" borderId="21" xfId="0" applyFont="1" applyFill="1" applyBorder="1" applyAlignment="1">
      <alignment horizontal="center"/>
    </xf>
    <xf numFmtId="0" fontId="80" fillId="4" borderId="7" xfId="0" applyFont="1" applyFill="1" applyBorder="1" applyAlignment="1">
      <alignment horizontal="center" vertical="center"/>
    </xf>
    <xf numFmtId="0" fontId="80" fillId="4" borderId="5" xfId="0" applyFont="1" applyFill="1" applyBorder="1" applyAlignment="1">
      <alignment horizontal="center" vertical="center"/>
    </xf>
    <xf numFmtId="0" fontId="8" fillId="0" borderId="0" xfId="1782"/>
    <xf numFmtId="0" fontId="8" fillId="0" borderId="0" xfId="1782" applyAlignment="1">
      <alignment horizontal="left"/>
    </xf>
    <xf numFmtId="0" fontId="90" fillId="0" borderId="0" xfId="1782" applyFont="1"/>
    <xf numFmtId="0" fontId="8" fillId="0" borderId="0" xfId="1782" applyAlignment="1">
      <alignment vertical="center"/>
    </xf>
    <xf numFmtId="0" fontId="84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93" fillId="0" borderId="83" xfId="1782" applyFont="1" applyBorder="1" applyAlignment="1">
      <alignment horizontal="left" vertical="center" wrapText="1"/>
    </xf>
    <xf numFmtId="0" fontId="87" fillId="0" borderId="84" xfId="1782" applyFont="1" applyBorder="1" applyAlignment="1">
      <alignment horizontal="center" vertical="center" wrapText="1"/>
    </xf>
    <xf numFmtId="0" fontId="86" fillId="0" borderId="0" xfId="1782" applyFont="1" applyAlignment="1">
      <alignment vertical="center"/>
    </xf>
    <xf numFmtId="49" fontId="91" fillId="0" borderId="83" xfId="1782" applyNumberFormat="1" applyFont="1" applyBorder="1" applyAlignment="1">
      <alignment horizontal="center" vertical="center" wrapText="1"/>
    </xf>
    <xf numFmtId="0" fontId="94" fillId="0" borderId="84" xfId="1782" applyFont="1" applyBorder="1" applyAlignment="1">
      <alignment horizontal="center" vertical="center" wrapText="1"/>
    </xf>
    <xf numFmtId="0" fontId="91" fillId="0" borderId="0" xfId="1782" applyFont="1" applyAlignment="1">
      <alignment horizontal="center" vertical="center"/>
    </xf>
    <xf numFmtId="0" fontId="105" fillId="0" borderId="0" xfId="1782" applyFont="1" applyAlignment="1">
      <alignment vertical="center"/>
    </xf>
    <xf numFmtId="49" fontId="94" fillId="0" borderId="84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7" fillId="0" borderId="0" xfId="1782" applyFont="1"/>
    <xf numFmtId="0" fontId="109" fillId="0" borderId="0" xfId="1782" applyFont="1"/>
    <xf numFmtId="0" fontId="20" fillId="0" borderId="55" xfId="6" applyFont="1" applyBorder="1"/>
    <xf numFmtId="0" fontId="111" fillId="2" borderId="55" xfId="6" applyFont="1" applyFill="1" applyBorder="1"/>
    <xf numFmtId="0" fontId="114" fillId="4" borderId="56" xfId="0" applyFont="1" applyFill="1" applyBorder="1" applyAlignment="1">
      <alignment horizontal="center"/>
    </xf>
    <xf numFmtId="0" fontId="115" fillId="4" borderId="58" xfId="7" applyFont="1" applyFill="1" applyBorder="1" applyAlignment="1">
      <alignment horizontal="left"/>
    </xf>
    <xf numFmtId="0" fontId="80" fillId="4" borderId="64" xfId="63" applyFont="1" applyFill="1" applyBorder="1" applyAlignment="1">
      <alignment horizontal="center" vertical="center"/>
    </xf>
    <xf numFmtId="0" fontId="66" fillId="4" borderId="64" xfId="63" applyFont="1" applyFill="1" applyBorder="1" applyAlignment="1">
      <alignment horizontal="center" vertical="center"/>
    </xf>
    <xf numFmtId="0" fontId="66" fillId="4" borderId="79" xfId="63" applyFont="1" applyFill="1" applyBorder="1" applyAlignment="1">
      <alignment horizontal="center" vertical="center"/>
    </xf>
    <xf numFmtId="0" fontId="69" fillId="8" borderId="95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14" fillId="16" borderId="96" xfId="63" applyFont="1" applyFill="1" applyBorder="1" applyAlignment="1">
      <alignment horizontal="center"/>
    </xf>
    <xf numFmtId="0" fontId="80" fillId="4" borderId="65" xfId="63" applyFont="1" applyFill="1" applyBorder="1" applyAlignment="1">
      <alignment horizontal="center" vertical="center"/>
    </xf>
    <xf numFmtId="0" fontId="66" fillId="4" borderId="65" xfId="63" applyFont="1" applyFill="1" applyBorder="1" applyAlignment="1">
      <alignment horizontal="center" vertical="center"/>
    </xf>
    <xf numFmtId="0" fontId="66" fillId="4" borderId="80" xfId="63" applyFont="1" applyFill="1" applyBorder="1" applyAlignment="1">
      <alignment horizontal="center" vertical="center"/>
    </xf>
    <xf numFmtId="0" fontId="69" fillId="8" borderId="98" xfId="63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14" fillId="16" borderId="99" xfId="63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69" fillId="8" borderId="100" xfId="0" applyFont="1" applyFill="1" applyBorder="1" applyAlignment="1">
      <alignment horizontal="center" vertical="center"/>
    </xf>
    <xf numFmtId="0" fontId="116" fillId="12" borderId="5" xfId="0" applyFont="1" applyFill="1" applyBorder="1" applyAlignment="1">
      <alignment horizontal="left" vertical="center"/>
    </xf>
    <xf numFmtId="0" fontId="116" fillId="12" borderId="74" xfId="0" applyFont="1" applyFill="1" applyBorder="1" applyAlignment="1">
      <alignment horizontal="left" vertical="center"/>
    </xf>
    <xf numFmtId="0" fontId="117" fillId="12" borderId="5" xfId="0" applyFont="1" applyFill="1" applyBorder="1" applyAlignment="1">
      <alignment horizontal="left" vertical="center"/>
    </xf>
    <xf numFmtId="0" fontId="66" fillId="8" borderId="95" xfId="63" applyFont="1" applyFill="1" applyBorder="1" applyAlignment="1">
      <alignment horizontal="center" vertical="center"/>
    </xf>
    <xf numFmtId="1" fontId="118" fillId="8" borderId="54" xfId="0" applyNumberFormat="1" applyFont="1" applyFill="1" applyBorder="1" applyAlignment="1">
      <alignment horizontal="center"/>
    </xf>
    <xf numFmtId="0" fontId="119" fillId="4" borderId="0" xfId="0" applyFont="1" applyFill="1" applyAlignment="1">
      <alignment horizontal="center" vertical="top" wrapText="1"/>
    </xf>
    <xf numFmtId="0" fontId="22" fillId="16" borderId="68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9" xfId="0" applyFont="1" applyFill="1" applyBorder="1" applyAlignment="1">
      <alignment horizontal="left"/>
    </xf>
    <xf numFmtId="0" fontId="68" fillId="22" borderId="19" xfId="0" applyFont="1" applyFill="1" applyBorder="1" applyAlignment="1">
      <alignment horizontal="left" vertical="center"/>
    </xf>
    <xf numFmtId="0" fontId="68" fillId="22" borderId="63" xfId="0" applyFont="1" applyFill="1" applyBorder="1" applyAlignment="1">
      <alignment horizontal="left" vertical="center"/>
    </xf>
    <xf numFmtId="0" fontId="70" fillId="8" borderId="54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7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79" xfId="6" applyFont="1" applyFill="1" applyBorder="1"/>
    <xf numFmtId="0" fontId="25" fillId="2" borderId="79" xfId="6" applyFont="1" applyFill="1" applyBorder="1"/>
    <xf numFmtId="0" fontId="7" fillId="2" borderId="80" xfId="6" applyFill="1" applyBorder="1"/>
    <xf numFmtId="0" fontId="25" fillId="2" borderId="64" xfId="6" applyFont="1" applyFill="1" applyBorder="1"/>
    <xf numFmtId="0" fontId="7" fillId="2" borderId="64" xfId="6" applyFill="1" applyBorder="1"/>
    <xf numFmtId="3" fontId="27" fillId="2" borderId="66" xfId="6" applyNumberFormat="1" applyFont="1" applyFill="1" applyBorder="1"/>
    <xf numFmtId="0" fontId="7" fillId="2" borderId="92" xfId="6" applyFill="1" applyBorder="1"/>
    <xf numFmtId="0" fontId="7" fillId="2" borderId="64" xfId="6" applyFill="1" applyBorder="1" applyAlignment="1">
      <alignment horizontal="right"/>
    </xf>
    <xf numFmtId="0" fontId="7" fillId="2" borderId="66" xfId="6" applyFill="1" applyBorder="1" applyAlignment="1">
      <alignment horizontal="center"/>
    </xf>
    <xf numFmtId="0" fontId="7" fillId="2" borderId="65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3" fillId="5" borderId="65" xfId="6" applyFont="1" applyFill="1" applyBorder="1"/>
    <xf numFmtId="2" fontId="20" fillId="2" borderId="65" xfId="6" applyNumberFormat="1" applyFont="1" applyFill="1" applyBorder="1" applyAlignment="1">
      <alignment horizontal="right"/>
    </xf>
    <xf numFmtId="0" fontId="20" fillId="2" borderId="64" xfId="6" applyFont="1" applyFill="1" applyBorder="1"/>
    <xf numFmtId="2" fontId="20" fillId="2" borderId="66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7" fillId="2" borderId="66" xfId="6" applyFill="1" applyBorder="1" applyAlignment="1">
      <alignment horizontal="right"/>
    </xf>
    <xf numFmtId="0" fontId="20" fillId="0" borderId="92" xfId="6" applyFont="1" applyBorder="1"/>
    <xf numFmtId="49" fontId="7" fillId="2" borderId="66" xfId="6" applyNumberFormat="1" applyFill="1" applyBorder="1"/>
    <xf numFmtId="16" fontId="7" fillId="2" borderId="64" xfId="6" applyNumberFormat="1" applyFill="1" applyBorder="1"/>
    <xf numFmtId="2" fontId="20" fillId="2" borderId="66" xfId="6" applyNumberFormat="1" applyFont="1" applyFill="1" applyBorder="1" applyAlignment="1">
      <alignment horizontal="left"/>
    </xf>
    <xf numFmtId="0" fontId="7" fillId="0" borderId="64" xfId="6" applyBorder="1"/>
    <xf numFmtId="0" fontId="120" fillId="0" borderId="0" xfId="1782" applyFont="1"/>
    <xf numFmtId="0" fontId="43" fillId="0" borderId="79" xfId="0" applyFont="1" applyBorder="1" applyAlignment="1" applyProtection="1">
      <alignment horizontal="center"/>
      <protection locked="0"/>
    </xf>
    <xf numFmtId="0" fontId="43" fillId="0" borderId="35" xfId="0" applyFont="1" applyBorder="1" applyAlignment="1" applyProtection="1">
      <alignment horizontal="center"/>
      <protection locked="0"/>
    </xf>
    <xf numFmtId="0" fontId="72" fillId="4" borderId="18" xfId="0" applyFont="1" applyFill="1" applyBorder="1" applyAlignment="1">
      <alignment horizontal="left"/>
    </xf>
    <xf numFmtId="0" fontId="125" fillId="21" borderId="2" xfId="0" applyFont="1" applyFill="1" applyBorder="1" applyAlignment="1">
      <alignment horizontal="center" vertical="center" wrapText="1"/>
    </xf>
    <xf numFmtId="0" fontId="126" fillId="12" borderId="2" xfId="0" applyFont="1" applyFill="1" applyBorder="1" applyAlignment="1">
      <alignment horizontal="center" vertical="center" wrapText="1"/>
    </xf>
    <xf numFmtId="0" fontId="67" fillId="12" borderId="94" xfId="0" applyFont="1" applyFill="1" applyBorder="1" applyAlignment="1">
      <alignment horizontal="center" vertical="center" wrapText="1"/>
    </xf>
    <xf numFmtId="0" fontId="127" fillId="20" borderId="3" xfId="0" applyFont="1" applyFill="1" applyBorder="1" applyAlignment="1">
      <alignment horizontal="center" vertical="center" wrapText="1"/>
    </xf>
    <xf numFmtId="0" fontId="128" fillId="20" borderId="97" xfId="0" applyFont="1" applyFill="1" applyBorder="1" applyAlignment="1">
      <alignment horizontal="center" vertical="center" wrapText="1"/>
    </xf>
    <xf numFmtId="0" fontId="53" fillId="0" borderId="104" xfId="0" applyFont="1" applyBorder="1" applyAlignment="1">
      <alignment horizontal="center" vertical="center"/>
    </xf>
    <xf numFmtId="0" fontId="130" fillId="0" borderId="0" xfId="3555" applyFont="1"/>
    <xf numFmtId="0" fontId="131" fillId="0" borderId="0" xfId="3555" applyFont="1" applyAlignment="1">
      <alignment horizontal="center" vertical="center"/>
    </xf>
    <xf numFmtId="0" fontId="132" fillId="0" borderId="0" xfId="3555" applyFont="1" applyAlignment="1">
      <alignment horizontal="center" vertical="center" shrinkToFit="1"/>
    </xf>
    <xf numFmtId="0" fontId="133" fillId="0" borderId="0" xfId="3555" applyFont="1" applyAlignment="1">
      <alignment vertical="center" shrinkToFit="1"/>
    </xf>
    <xf numFmtId="0" fontId="129" fillId="0" borderId="0" xfId="3555" applyFont="1"/>
    <xf numFmtId="0" fontId="1" fillId="15" borderId="105" xfId="3555" applyFill="1" applyBorder="1"/>
    <xf numFmtId="0" fontId="1" fillId="0" borderId="105" xfId="3555" applyBorder="1"/>
    <xf numFmtId="0" fontId="134" fillId="0" borderId="0" xfId="3555" applyFont="1" applyAlignment="1">
      <alignment horizontal="center"/>
    </xf>
    <xf numFmtId="14" fontId="131" fillId="5" borderId="0" xfId="3555" applyNumberFormat="1" applyFont="1" applyFill="1" applyAlignment="1" applyProtection="1">
      <alignment horizontal="center" vertical="center" shrinkToFit="1"/>
      <protection locked="0"/>
    </xf>
    <xf numFmtId="0" fontId="132" fillId="9" borderId="64" xfId="3555" applyFont="1" applyFill="1" applyBorder="1" applyAlignment="1">
      <alignment horizontal="center" vertical="center"/>
    </xf>
    <xf numFmtId="0" fontId="133" fillId="5" borderId="105" xfId="3555" applyFont="1" applyFill="1" applyBorder="1" applyAlignment="1" applyProtection="1">
      <alignment vertical="center" shrinkToFit="1"/>
      <protection locked="0"/>
    </xf>
    <xf numFmtId="0" fontId="133" fillId="5" borderId="105" xfId="3555" applyFont="1" applyFill="1" applyBorder="1" applyAlignment="1" applyProtection="1">
      <alignment vertical="center" wrapText="1" shrinkToFit="1"/>
      <protection locked="0"/>
    </xf>
    <xf numFmtId="49" fontId="130" fillId="0" borderId="0" xfId="3555" applyNumberFormat="1" applyFont="1"/>
    <xf numFmtId="14" fontId="131" fillId="0" borderId="0" xfId="3555" applyNumberFormat="1" applyFont="1" applyAlignment="1">
      <alignment horizontal="center" vertical="center" shrinkToFit="1"/>
    </xf>
    <xf numFmtId="0" fontId="133" fillId="0" borderId="0" xfId="3555" applyFont="1" applyAlignment="1">
      <alignment horizontal="right" vertical="center" shrinkToFit="1"/>
    </xf>
    <xf numFmtId="14" fontId="136" fillId="0" borderId="0" xfId="3555" applyNumberFormat="1" applyFont="1" applyAlignment="1">
      <alignment horizontal="center" vertical="center" shrinkToFit="1"/>
    </xf>
    <xf numFmtId="0" fontId="132" fillId="0" borderId="0" xfId="3555" applyFont="1" applyAlignment="1">
      <alignment horizontal="center" vertical="center"/>
    </xf>
    <xf numFmtId="0" fontId="133" fillId="0" borderId="0" xfId="3555" applyFont="1" applyAlignment="1">
      <alignment horizontal="center" vertical="center" shrinkToFit="1"/>
    </xf>
    <xf numFmtId="0" fontId="133" fillId="5" borderId="105" xfId="3555" applyFont="1" applyFill="1" applyBorder="1" applyAlignment="1" applyProtection="1">
      <alignment horizontal="left" vertical="center" shrinkToFit="1"/>
      <protection locked="0"/>
    </xf>
    <xf numFmtId="0" fontId="118" fillId="0" borderId="25" xfId="0" applyFont="1" applyBorder="1" applyAlignment="1">
      <alignment horizontal="center" vertical="center"/>
    </xf>
    <xf numFmtId="0" fontId="118" fillId="0" borderId="59" xfId="0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49" fontId="145" fillId="4" borderId="56" xfId="0" applyNumberFormat="1" applyFont="1" applyFill="1" applyBorder="1" applyAlignment="1">
      <alignment horizontal="center"/>
    </xf>
    <xf numFmtId="0" fontId="146" fillId="8" borderId="100" xfId="0" applyFont="1" applyFill="1" applyBorder="1" applyAlignment="1">
      <alignment horizontal="center" vertical="center"/>
    </xf>
    <xf numFmtId="49" fontId="149" fillId="4" borderId="33" xfId="0" applyNumberFormat="1" applyFont="1" applyFill="1" applyBorder="1" applyAlignment="1" applyProtection="1">
      <alignment horizontal="left"/>
      <protection locked="0"/>
    </xf>
    <xf numFmtId="0" fontId="67" fillId="5" borderId="19" xfId="0" applyFont="1" applyFill="1" applyBorder="1" applyAlignment="1">
      <alignment horizontal="left"/>
    </xf>
    <xf numFmtId="0" fontId="150" fillId="4" borderId="19" xfId="0" applyFont="1" applyFill="1" applyBorder="1" applyAlignment="1">
      <alignment horizontal="left" vertical="center"/>
    </xf>
    <xf numFmtId="0" fontId="151" fillId="4" borderId="19" xfId="0" applyFont="1" applyFill="1" applyBorder="1" applyAlignment="1">
      <alignment horizontal="left" vertical="center"/>
    </xf>
    <xf numFmtId="0" fontId="152" fillId="8" borderId="54" xfId="0" applyFont="1" applyFill="1" applyBorder="1" applyAlignment="1">
      <alignment horizontal="left" vertical="center"/>
    </xf>
    <xf numFmtId="0" fontId="51" fillId="4" borderId="1" xfId="0" applyFont="1" applyFill="1" applyBorder="1" applyAlignment="1">
      <alignment horizontal="left" vertical="center"/>
    </xf>
    <xf numFmtId="0" fontId="66" fillId="0" borderId="64" xfId="63" applyFont="1" applyBorder="1" applyAlignment="1">
      <alignment horizontal="center" vertical="center"/>
    </xf>
    <xf numFmtId="0" fontId="22" fillId="0" borderId="18" xfId="0" applyFont="1" applyBorder="1" applyAlignment="1">
      <alignment horizontal="center"/>
    </xf>
    <xf numFmtId="0" fontId="14" fillId="16" borderId="9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9" fillId="0" borderId="106" xfId="0" applyFont="1" applyBorder="1" applyAlignment="1">
      <alignment horizontal="center" wrapText="1"/>
    </xf>
    <xf numFmtId="49" fontId="155" fillId="0" borderId="76" xfId="0" applyNumberFormat="1" applyFont="1" applyBorder="1" applyAlignment="1">
      <alignment horizontal="center"/>
    </xf>
    <xf numFmtId="49" fontId="159" fillId="0" borderId="76" xfId="0" applyNumberFormat="1" applyFont="1" applyBorder="1" applyAlignment="1">
      <alignment horizontal="center"/>
    </xf>
    <xf numFmtId="49" fontId="155" fillId="0" borderId="76" xfId="0" applyNumberFormat="1" applyFont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8" xfId="0" applyFont="1" applyBorder="1" applyAlignment="1">
      <alignment horizontal="center"/>
    </xf>
    <xf numFmtId="0" fontId="16" fillId="0" borderId="11" xfId="0" applyFont="1" applyBorder="1"/>
    <xf numFmtId="0" fontId="11" fillId="0" borderId="0" xfId="0" applyFont="1"/>
    <xf numFmtId="0" fontId="7" fillId="0" borderId="0" xfId="0" applyFont="1"/>
    <xf numFmtId="0" fontId="46" fillId="0" borderId="101" xfId="0" applyFont="1" applyBorder="1" applyAlignment="1" applyProtection="1">
      <alignment horizontal="center"/>
      <protection locked="0"/>
    </xf>
    <xf numFmtId="0" fontId="46" fillId="0" borderId="30" xfId="0" applyFont="1" applyBorder="1" applyAlignment="1" applyProtection="1">
      <alignment horizontal="center"/>
      <protection locked="0"/>
    </xf>
    <xf numFmtId="0" fontId="60" fillId="4" borderId="79" xfId="0" applyFont="1" applyFill="1" applyBorder="1" applyAlignment="1" applyProtection="1">
      <alignment horizontal="center"/>
      <protection locked="0"/>
    </xf>
    <xf numFmtId="0" fontId="46" fillId="0" borderId="0" xfId="0" applyFont="1"/>
    <xf numFmtId="0" fontId="78" fillId="0" borderId="92" xfId="0" applyFont="1" applyBorder="1" applyAlignment="1" applyProtection="1">
      <alignment horizontal="center"/>
      <protection locked="0"/>
    </xf>
    <xf numFmtId="0" fontId="142" fillId="4" borderId="30" xfId="0" applyFont="1" applyFill="1" applyBorder="1" applyAlignment="1" applyProtection="1">
      <alignment horizontal="center"/>
      <protection locked="0"/>
    </xf>
    <xf numFmtId="0" fontId="46" fillId="0" borderId="79" xfId="0" applyFont="1" applyBorder="1" applyAlignment="1" applyProtection="1">
      <alignment horizontal="center"/>
      <protection locked="0"/>
    </xf>
    <xf numFmtId="0" fontId="144" fillId="0" borderId="109" xfId="0" applyFont="1" applyBorder="1" applyAlignment="1" applyProtection="1">
      <alignment horizontal="center"/>
      <protection locked="0"/>
    </xf>
    <xf numFmtId="0" fontId="78" fillId="0" borderId="103" xfId="0" applyFont="1" applyBorder="1" applyAlignment="1" applyProtection="1">
      <alignment horizontal="center"/>
      <protection locked="0"/>
    </xf>
    <xf numFmtId="0" fontId="46" fillId="4" borderId="101" xfId="0" applyFont="1" applyFill="1" applyBorder="1" applyAlignment="1" applyProtection="1">
      <alignment horizontal="center"/>
      <protection locked="0"/>
    </xf>
    <xf numFmtId="0" fontId="46" fillId="4" borderId="30" xfId="0" applyFont="1" applyFill="1" applyBorder="1" applyAlignment="1" applyProtection="1">
      <alignment horizontal="center"/>
      <protection locked="0"/>
    </xf>
    <xf numFmtId="0" fontId="46" fillId="4" borderId="18" xfId="0" applyFont="1" applyFill="1" applyBorder="1" applyAlignment="1" applyProtection="1">
      <alignment horizontal="center"/>
      <protection locked="0"/>
    </xf>
    <xf numFmtId="0" fontId="46" fillId="4" borderId="0" xfId="0" applyFont="1" applyFill="1" applyAlignment="1" applyProtection="1">
      <alignment horizontal="center"/>
      <protection locked="0"/>
    </xf>
    <xf numFmtId="0" fontId="46" fillId="4" borderId="35" xfId="0" applyFont="1" applyFill="1" applyBorder="1" applyAlignment="1" applyProtection="1">
      <alignment horizontal="center"/>
      <protection locked="0"/>
    </xf>
    <xf numFmtId="0" fontId="46" fillId="0" borderId="35" xfId="0" applyFont="1" applyBorder="1" applyAlignment="1" applyProtection="1">
      <alignment horizontal="center"/>
      <protection locked="0"/>
    </xf>
    <xf numFmtId="0" fontId="78" fillId="4" borderId="92" xfId="0" applyFont="1" applyFill="1" applyBorder="1" applyAlignment="1" applyProtection="1">
      <alignment horizontal="center"/>
      <protection locked="0"/>
    </xf>
    <xf numFmtId="0" fontId="46" fillId="4" borderId="79" xfId="0" applyFont="1" applyFill="1" applyBorder="1" applyAlignment="1" applyProtection="1">
      <alignment horizontal="center"/>
      <protection locked="0"/>
    </xf>
    <xf numFmtId="0" fontId="46" fillId="4" borderId="0" xfId="0" applyFont="1" applyFill="1" applyAlignment="1" applyProtection="1">
      <alignment horizontal="center" vertical="top"/>
      <protection locked="0"/>
    </xf>
    <xf numFmtId="0" fontId="49" fillId="0" borderId="0" xfId="0" applyFont="1"/>
    <xf numFmtId="0" fontId="78" fillId="4" borderId="103" xfId="0" applyFont="1" applyFill="1" applyBorder="1" applyAlignment="1" applyProtection="1">
      <alignment horizontal="center"/>
      <protection locked="0"/>
    </xf>
    <xf numFmtId="0" fontId="43" fillId="0" borderId="101" xfId="0" applyFont="1" applyBorder="1" applyAlignment="1" applyProtection="1">
      <alignment horizontal="center"/>
      <protection locked="0"/>
    </xf>
    <xf numFmtId="0" fontId="43" fillId="0" borderId="18" xfId="0" applyFont="1" applyBorder="1" applyAlignment="1" applyProtection="1">
      <alignment horizontal="center"/>
      <protection locked="0"/>
    </xf>
    <xf numFmtId="0" fontId="78" fillId="0" borderId="109" xfId="0" applyFont="1" applyBorder="1" applyAlignment="1" applyProtection="1">
      <alignment horizontal="center"/>
      <protection locked="0"/>
    </xf>
    <xf numFmtId="0" fontId="81" fillId="0" borderId="0" xfId="0" applyFont="1"/>
    <xf numFmtId="0" fontId="11" fillId="0" borderId="79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78" fillId="0" borderId="75" xfId="0" applyFont="1" applyBorder="1" applyAlignment="1" applyProtection="1">
      <alignment horizontal="center"/>
      <protection locked="0"/>
    </xf>
    <xf numFmtId="0" fontId="79" fillId="0" borderId="33" xfId="0" applyFont="1" applyBorder="1" applyAlignment="1" applyProtection="1">
      <alignment horizontal="center"/>
      <protection locked="0"/>
    </xf>
    <xf numFmtId="0" fontId="137" fillId="5" borderId="0" xfId="0" applyFont="1" applyFill="1"/>
    <xf numFmtId="0" fontId="123" fillId="0" borderId="101" xfId="0" applyFont="1" applyBorder="1" applyAlignment="1" applyProtection="1">
      <alignment horizontal="center"/>
      <protection locked="0"/>
    </xf>
    <xf numFmtId="0" fontId="123" fillId="0" borderId="18" xfId="0" applyFont="1" applyBorder="1" applyAlignment="1" applyProtection="1">
      <alignment horizontal="center"/>
      <protection locked="0"/>
    </xf>
    <xf numFmtId="0" fontId="141" fillId="4" borderId="109" xfId="0" applyFont="1" applyFill="1" applyBorder="1" applyAlignment="1" applyProtection="1">
      <alignment horizontal="center"/>
      <protection locked="0"/>
    </xf>
    <xf numFmtId="0" fontId="79" fillId="0" borderId="107" xfId="0" applyFont="1" applyBorder="1" applyAlignment="1" applyProtection="1">
      <alignment horizontal="center"/>
      <protection locked="0"/>
    </xf>
    <xf numFmtId="0" fontId="78" fillId="0" borderId="112" xfId="0" applyFont="1" applyBorder="1" applyAlignment="1" applyProtection="1">
      <alignment horizontal="center"/>
      <protection locked="0"/>
    </xf>
    <xf numFmtId="0" fontId="10" fillId="5" borderId="57" xfId="0" applyFont="1" applyFill="1" applyBorder="1" applyAlignment="1">
      <alignment horizontal="center"/>
    </xf>
    <xf numFmtId="0" fontId="155" fillId="0" borderId="76" xfId="0" applyFont="1" applyBorder="1" applyAlignment="1">
      <alignment horizontal="center"/>
    </xf>
    <xf numFmtId="0" fontId="156" fillId="8" borderId="54" xfId="0" applyFont="1" applyFill="1" applyBorder="1" applyAlignment="1">
      <alignment horizontal="center"/>
    </xf>
    <xf numFmtId="0" fontId="157" fillId="0" borderId="89" xfId="0" applyFont="1" applyBorder="1" applyAlignment="1">
      <alignment horizontal="center"/>
    </xf>
    <xf numFmtId="0" fontId="158" fillId="5" borderId="57" xfId="0" applyFont="1" applyFill="1" applyBorder="1" applyAlignment="1">
      <alignment horizontal="center"/>
    </xf>
    <xf numFmtId="0" fontId="153" fillId="8" borderId="2" xfId="0" applyFont="1" applyFill="1" applyBorder="1" applyAlignment="1">
      <alignment horizontal="center" vertical="center" wrapText="1"/>
    </xf>
    <xf numFmtId="0" fontId="60" fillId="0" borderId="79" xfId="0" applyFont="1" applyBorder="1" applyAlignment="1" applyProtection="1">
      <alignment horizontal="center"/>
      <protection locked="0"/>
    </xf>
    <xf numFmtId="0" fontId="66" fillId="5" borderId="64" xfId="63" applyFont="1" applyFill="1" applyBorder="1" applyAlignment="1">
      <alignment horizontal="center" vertical="center"/>
    </xf>
    <xf numFmtId="0" fontId="160" fillId="2" borderId="35" xfId="6" applyFont="1" applyFill="1" applyBorder="1"/>
    <xf numFmtId="49" fontId="160" fillId="2" borderId="0" xfId="6" applyNumberFormat="1" applyFont="1" applyFill="1"/>
    <xf numFmtId="0" fontId="160" fillId="2" borderId="119" xfId="6" applyFont="1" applyFill="1" applyBorder="1"/>
    <xf numFmtId="0" fontId="160" fillId="2" borderId="0" xfId="6" applyFont="1" applyFill="1"/>
    <xf numFmtId="0" fontId="162" fillId="2" borderId="35" xfId="6" applyFont="1" applyFill="1" applyBorder="1"/>
    <xf numFmtId="0" fontId="160" fillId="2" borderId="122" xfId="6" applyFont="1" applyFill="1" applyBorder="1" applyAlignment="1">
      <alignment horizontal="left"/>
    </xf>
    <xf numFmtId="0" fontId="160" fillId="2" borderId="123" xfId="6" applyFont="1" applyFill="1" applyBorder="1"/>
    <xf numFmtId="0" fontId="160" fillId="2" borderId="30" xfId="6" applyFont="1" applyFill="1" applyBorder="1" applyAlignment="1">
      <alignment horizontal="center"/>
    </xf>
    <xf numFmtId="0" fontId="160" fillId="2" borderId="124" xfId="6" applyFont="1" applyFill="1" applyBorder="1"/>
    <xf numFmtId="0" fontId="160" fillId="2" borderId="30" xfId="6" applyFont="1" applyFill="1" applyBorder="1"/>
    <xf numFmtId="0" fontId="160" fillId="2" borderId="105" xfId="6" applyFont="1" applyFill="1" applyBorder="1"/>
    <xf numFmtId="0" fontId="160" fillId="2" borderId="120" xfId="6" applyFont="1" applyFill="1" applyBorder="1"/>
    <xf numFmtId="0" fontId="160" fillId="2" borderId="125" xfId="6" applyFont="1" applyFill="1" applyBorder="1"/>
    <xf numFmtId="0" fontId="160" fillId="2" borderId="35" xfId="6" applyFont="1" applyFill="1" applyBorder="1" applyAlignment="1">
      <alignment horizontal="center"/>
    </xf>
    <xf numFmtId="0" fontId="160" fillId="2" borderId="0" xfId="6" applyFont="1" applyFill="1" applyAlignment="1">
      <alignment horizontal="center"/>
    </xf>
    <xf numFmtId="0" fontId="160" fillId="2" borderId="15" xfId="6" applyFont="1" applyFill="1" applyBorder="1"/>
    <xf numFmtId="0" fontId="160" fillId="2" borderId="122" xfId="6" applyFont="1" applyFill="1" applyBorder="1" applyAlignment="1">
      <alignment horizontal="center"/>
    </xf>
    <xf numFmtId="0" fontId="160" fillId="2" borderId="105" xfId="6" applyFont="1" applyFill="1" applyBorder="1" applyAlignment="1">
      <alignment horizontal="left"/>
    </xf>
    <xf numFmtId="0" fontId="160" fillId="2" borderId="124" xfId="6" applyFont="1" applyFill="1" applyBorder="1" applyAlignment="1">
      <alignment horizontal="center"/>
    </xf>
    <xf numFmtId="0" fontId="160" fillId="2" borderId="111" xfId="6" applyFont="1" applyFill="1" applyBorder="1" applyAlignment="1">
      <alignment horizontal="center"/>
    </xf>
    <xf numFmtId="0" fontId="160" fillId="2" borderId="32" xfId="6" applyFont="1" applyFill="1" applyBorder="1"/>
    <xf numFmtId="0" fontId="160" fillId="2" borderId="111" xfId="6" applyFont="1" applyFill="1" applyBorder="1"/>
    <xf numFmtId="0" fontId="160" fillId="2" borderId="33" xfId="6" applyFont="1" applyFill="1" applyBorder="1"/>
    <xf numFmtId="0" fontId="160" fillId="2" borderId="34" xfId="6" applyFont="1" applyFill="1" applyBorder="1"/>
    <xf numFmtId="0" fontId="160" fillId="2" borderId="32" xfId="6" applyFont="1" applyFill="1" applyBorder="1" applyAlignment="1">
      <alignment horizontal="center"/>
    </xf>
    <xf numFmtId="0" fontId="160" fillId="2" borderId="34" xfId="6" applyFont="1" applyFill="1" applyBorder="1" applyAlignment="1">
      <alignment horizontal="center"/>
    </xf>
    <xf numFmtId="0" fontId="78" fillId="0" borderId="119" xfId="0" applyFont="1" applyBorder="1" applyAlignment="1" applyProtection="1">
      <alignment horizontal="center"/>
      <protection locked="0"/>
    </xf>
    <xf numFmtId="49" fontId="164" fillId="0" borderId="126" xfId="0" applyNumberFormat="1" applyFont="1" applyBorder="1" applyAlignment="1" applyProtection="1">
      <alignment horizontal="center"/>
      <protection locked="0"/>
    </xf>
    <xf numFmtId="0" fontId="123" fillId="4" borderId="30" xfId="0" applyFont="1" applyFill="1" applyBorder="1" applyAlignment="1" applyProtection="1">
      <alignment horizontal="center"/>
      <protection locked="0"/>
    </xf>
    <xf numFmtId="0" fontId="123" fillId="4" borderId="0" xfId="0" applyFont="1" applyFill="1" applyAlignment="1" applyProtection="1">
      <alignment horizontal="center"/>
      <protection locked="0"/>
    </xf>
    <xf numFmtId="49" fontId="149" fillId="4" borderId="127" xfId="0" applyNumberFormat="1" applyFont="1" applyFill="1" applyBorder="1" applyAlignment="1" applyProtection="1">
      <alignment horizontal="left"/>
      <protection locked="0"/>
    </xf>
    <xf numFmtId="49" fontId="165" fillId="8" borderId="54" xfId="0" applyNumberFormat="1" applyFont="1" applyFill="1" applyBorder="1" applyAlignment="1">
      <alignment horizontal="center"/>
    </xf>
    <xf numFmtId="0" fontId="66" fillId="4" borderId="128" xfId="0" applyFont="1" applyFill="1" applyBorder="1" applyAlignment="1">
      <alignment horizontal="center" vertical="center"/>
    </xf>
    <xf numFmtId="0" fontId="151" fillId="4" borderId="129" xfId="0" applyFont="1" applyFill="1" applyBorder="1" applyAlignment="1">
      <alignment horizontal="left" vertical="center"/>
    </xf>
    <xf numFmtId="0" fontId="60" fillId="4" borderId="132" xfId="0" applyFont="1" applyFill="1" applyBorder="1" applyAlignment="1" applyProtection="1">
      <alignment horizontal="center"/>
      <protection locked="0"/>
    </xf>
    <xf numFmtId="0" fontId="78" fillId="4" borderId="127" xfId="0" applyFont="1" applyFill="1" applyBorder="1" applyAlignment="1" applyProtection="1">
      <alignment horizontal="center"/>
      <protection locked="0"/>
    </xf>
    <xf numFmtId="0" fontId="123" fillId="4" borderId="132" xfId="0" applyFont="1" applyFill="1" applyBorder="1" applyAlignment="1" applyProtection="1">
      <alignment horizontal="center"/>
      <protection locked="0"/>
    </xf>
    <xf numFmtId="0" fontId="123" fillId="4" borderId="35" xfId="0" applyFont="1" applyFill="1" applyBorder="1" applyAlignment="1" applyProtection="1">
      <alignment horizontal="center"/>
      <protection locked="0"/>
    </xf>
    <xf numFmtId="0" fontId="78" fillId="0" borderId="127" xfId="0" applyFont="1" applyBorder="1" applyAlignment="1" applyProtection="1">
      <alignment horizontal="center"/>
      <protection locked="0"/>
    </xf>
    <xf numFmtId="49" fontId="164" fillId="0" borderId="104" xfId="0" applyNumberFormat="1" applyFont="1" applyBorder="1" applyAlignment="1" applyProtection="1">
      <alignment horizontal="center"/>
      <protection locked="0"/>
    </xf>
    <xf numFmtId="0" fontId="78" fillId="0" borderId="0" xfId="0" applyFont="1" applyAlignment="1" applyProtection="1">
      <alignment horizontal="center"/>
      <protection locked="0"/>
    </xf>
    <xf numFmtId="49" fontId="164" fillId="0" borderId="135" xfId="0" applyNumberFormat="1" applyFont="1" applyBorder="1" applyAlignment="1" applyProtection="1">
      <alignment horizontal="center"/>
      <protection locked="0"/>
    </xf>
    <xf numFmtId="167" fontId="135" fillId="25" borderId="0" xfId="3555" applyNumberFormat="1" applyFont="1" applyFill="1" applyAlignment="1">
      <alignment horizontal="center" vertical="center" textRotation="90"/>
    </xf>
    <xf numFmtId="0" fontId="49" fillId="8" borderId="136" xfId="6" applyFont="1" applyFill="1" applyBorder="1" applyAlignment="1">
      <alignment horizontal="left"/>
    </xf>
    <xf numFmtId="0" fontId="7" fillId="8" borderId="130" xfId="6" applyFill="1" applyBorder="1"/>
    <xf numFmtId="0" fontId="7" fillId="2" borderId="130" xfId="6" applyFill="1" applyBorder="1" applyAlignment="1">
      <alignment horizontal="center"/>
    </xf>
    <xf numFmtId="2" fontId="20" fillId="2" borderId="130" xfId="6" applyNumberFormat="1" applyFont="1" applyFill="1" applyBorder="1" applyAlignment="1">
      <alignment horizontal="right"/>
    </xf>
    <xf numFmtId="0" fontId="7" fillId="2" borderId="130" xfId="6" applyFill="1" applyBorder="1"/>
    <xf numFmtId="0" fontId="7" fillId="2" borderId="137" xfId="6" applyFill="1" applyBorder="1"/>
    <xf numFmtId="0" fontId="132" fillId="9" borderId="136" xfId="0" applyFont="1" applyFill="1" applyBorder="1" applyAlignment="1">
      <alignment horizontal="center" vertical="center"/>
    </xf>
    <xf numFmtId="0" fontId="133" fillId="5" borderId="17" xfId="3555" applyFont="1" applyFill="1" applyBorder="1" applyAlignment="1" applyProtection="1">
      <alignment vertical="center" shrinkToFit="1"/>
      <protection locked="0"/>
    </xf>
    <xf numFmtId="0" fontId="133" fillId="5" borderId="17" xfId="3555" applyFont="1" applyFill="1" applyBorder="1" applyAlignment="1" applyProtection="1">
      <alignment horizontal="left" vertical="center" shrinkToFit="1"/>
      <protection locked="0"/>
    </xf>
    <xf numFmtId="0" fontId="110" fillId="24" borderId="2" xfId="0" applyFont="1" applyFill="1" applyBorder="1" applyAlignment="1">
      <alignment horizontal="center" vertical="center"/>
    </xf>
    <xf numFmtId="0" fontId="172" fillId="8" borderId="54" xfId="0" applyFont="1" applyFill="1" applyBorder="1" applyAlignment="1">
      <alignment horizontal="center" vertical="center"/>
    </xf>
    <xf numFmtId="0" fontId="66" fillId="5" borderId="79" xfId="63" applyFont="1" applyFill="1" applyBorder="1" applyAlignment="1">
      <alignment horizontal="center" vertical="center"/>
    </xf>
    <xf numFmtId="0" fontId="118" fillId="12" borderId="74" xfId="0" applyFont="1" applyFill="1" applyBorder="1" applyAlignment="1">
      <alignment horizontal="left" vertical="center"/>
    </xf>
    <xf numFmtId="0" fontId="173" fillId="12" borderId="5" xfId="0" applyFont="1" applyFill="1" applyBorder="1" applyAlignment="1">
      <alignment horizontal="left" vertical="center"/>
    </xf>
    <xf numFmtId="0" fontId="66" fillId="5" borderId="54" xfId="0" applyFont="1" applyFill="1" applyBorder="1" applyAlignment="1">
      <alignment horizontal="center" vertical="center"/>
    </xf>
    <xf numFmtId="49" fontId="65" fillId="5" borderId="54" xfId="0" applyNumberFormat="1" applyFont="1" applyFill="1" applyBorder="1" applyAlignment="1">
      <alignment horizontal="center"/>
    </xf>
    <xf numFmtId="0" fontId="153" fillId="5" borderId="56" xfId="0" applyFont="1" applyFill="1" applyBorder="1" applyAlignment="1">
      <alignment horizontal="center"/>
    </xf>
    <xf numFmtId="49" fontId="174" fillId="5" borderId="56" xfId="0" applyNumberFormat="1" applyFont="1" applyFill="1" applyBorder="1" applyAlignment="1">
      <alignment horizontal="left"/>
    </xf>
    <xf numFmtId="0" fontId="170" fillId="12" borderId="132" xfId="0" applyFont="1" applyFill="1" applyBorder="1" applyAlignment="1" applyProtection="1">
      <alignment horizontal="center" vertical="center" textRotation="90" wrapText="1"/>
      <protection locked="0"/>
    </xf>
    <xf numFmtId="0" fontId="170" fillId="12" borderId="35" xfId="0" applyFont="1" applyFill="1" applyBorder="1" applyAlignment="1" applyProtection="1">
      <alignment horizontal="center" vertical="center" textRotation="90" wrapText="1"/>
      <protection locked="0"/>
    </xf>
    <xf numFmtId="0" fontId="163" fillId="4" borderId="30" xfId="0" applyFont="1" applyFill="1" applyBorder="1" applyAlignment="1" applyProtection="1">
      <alignment horizontal="center" vertical="center" wrapText="1"/>
      <protection locked="0"/>
    </xf>
    <xf numFmtId="0" fontId="163" fillId="4" borderId="123" xfId="0" applyFont="1" applyFill="1" applyBorder="1" applyAlignment="1" applyProtection="1">
      <alignment horizontal="center" vertical="center" wrapText="1"/>
      <protection locked="0"/>
    </xf>
    <xf numFmtId="0" fontId="163" fillId="4" borderId="0" xfId="0" applyFont="1" applyFill="1" applyAlignment="1" applyProtection="1">
      <alignment horizontal="center" vertical="center" wrapText="1"/>
      <protection locked="0"/>
    </xf>
    <xf numFmtId="0" fontId="163" fillId="4" borderId="119" xfId="0" applyFont="1" applyFill="1" applyBorder="1" applyAlignment="1" applyProtection="1">
      <alignment horizontal="center" vertical="center" wrapText="1"/>
      <protection locked="0"/>
    </xf>
    <xf numFmtId="0" fontId="148" fillId="4" borderId="111" xfId="0" applyFont="1" applyFill="1" applyBorder="1" applyAlignment="1" applyProtection="1">
      <alignment horizontal="center"/>
      <protection locked="0"/>
    </xf>
    <xf numFmtId="0" fontId="148" fillId="4" borderId="32" xfId="0" applyFont="1" applyFill="1" applyBorder="1" applyAlignment="1" applyProtection="1">
      <alignment horizontal="center"/>
      <protection locked="0"/>
    </xf>
    <xf numFmtId="0" fontId="122" fillId="3" borderId="22" xfId="0" applyFont="1" applyFill="1" applyBorder="1" applyAlignment="1" applyProtection="1">
      <alignment horizontal="center" vertical="center"/>
      <protection locked="0"/>
    </xf>
    <xf numFmtId="0" fontId="122" fillId="3" borderId="130" xfId="0" applyFont="1" applyFill="1" applyBorder="1" applyAlignment="1" applyProtection="1">
      <alignment horizontal="center" vertical="center"/>
      <protection locked="0"/>
    </xf>
    <xf numFmtId="0" fontId="122" fillId="3" borderId="131" xfId="0" applyFont="1" applyFill="1" applyBorder="1" applyAlignment="1" applyProtection="1">
      <alignment horizontal="center" vertical="center"/>
      <protection locked="0"/>
    </xf>
    <xf numFmtId="0" fontId="122" fillId="3" borderId="66" xfId="0" applyFont="1" applyFill="1" applyBorder="1" applyAlignment="1" applyProtection="1">
      <alignment horizontal="center" vertical="center"/>
      <protection locked="0"/>
    </xf>
    <xf numFmtId="0" fontId="122" fillId="3" borderId="67" xfId="0" applyFont="1" applyFill="1" applyBorder="1" applyAlignment="1" applyProtection="1">
      <alignment horizontal="center" vertical="center"/>
      <protection locked="0"/>
    </xf>
    <xf numFmtId="0" fontId="143" fillId="0" borderId="35" xfId="0" applyFont="1" applyBorder="1" applyAlignment="1" applyProtection="1">
      <alignment horizontal="center"/>
      <protection locked="0"/>
    </xf>
    <xf numFmtId="0" fontId="143" fillId="0" borderId="0" xfId="0" applyFont="1" applyAlignment="1" applyProtection="1">
      <alignment horizontal="center"/>
      <protection locked="0"/>
    </xf>
    <xf numFmtId="0" fontId="38" fillId="0" borderId="35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47" fillId="3" borderId="22" xfId="0" applyFont="1" applyFill="1" applyBorder="1" applyAlignment="1" applyProtection="1">
      <alignment horizontal="center" vertical="center"/>
      <protection locked="0"/>
    </xf>
    <xf numFmtId="0" fontId="147" fillId="3" borderId="66" xfId="0" applyFont="1" applyFill="1" applyBorder="1" applyAlignment="1" applyProtection="1">
      <alignment horizontal="center" vertical="center"/>
      <protection locked="0"/>
    </xf>
    <xf numFmtId="0" fontId="147" fillId="3" borderId="67" xfId="0" applyFont="1" applyFill="1" applyBorder="1" applyAlignment="1" applyProtection="1">
      <alignment horizontal="center" vertical="center"/>
      <protection locked="0"/>
    </xf>
    <xf numFmtId="0" fontId="167" fillId="6" borderId="30" xfId="0" applyFont="1" applyFill="1" applyBorder="1" applyAlignment="1" applyProtection="1">
      <alignment horizontal="center" vertical="center" wrapText="1"/>
      <protection locked="0"/>
    </xf>
    <xf numFmtId="0" fontId="167" fillId="6" borderId="36" xfId="0" applyFont="1" applyFill="1" applyBorder="1" applyAlignment="1" applyProtection="1">
      <alignment horizontal="center" vertical="center" wrapText="1"/>
      <protection locked="0"/>
    </xf>
    <xf numFmtId="0" fontId="167" fillId="6" borderId="0" xfId="0" applyFont="1" applyFill="1" applyAlignment="1" applyProtection="1">
      <alignment horizontal="center" vertical="center" wrapText="1"/>
      <protection locked="0"/>
    </xf>
    <xf numFmtId="0" fontId="167" fillId="6" borderId="113" xfId="0" applyFont="1" applyFill="1" applyBorder="1" applyAlignment="1" applyProtection="1">
      <alignment horizontal="center" vertical="center" wrapText="1"/>
      <protection locked="0"/>
    </xf>
    <xf numFmtId="0" fontId="60" fillId="0" borderId="30" xfId="0" applyFont="1" applyBorder="1" applyAlignment="1" applyProtection="1">
      <alignment horizontal="center" vertical="center" wrapText="1"/>
      <protection locked="0"/>
    </xf>
    <xf numFmtId="0" fontId="60" fillId="0" borderId="36" xfId="0" applyFont="1" applyBorder="1" applyAlignment="1" applyProtection="1">
      <alignment horizontal="center" vertical="center" wrapText="1"/>
      <protection locked="0"/>
    </xf>
    <xf numFmtId="0" fontId="60" fillId="0" borderId="0" xfId="0" applyFont="1" applyAlignment="1" applyProtection="1">
      <alignment horizontal="center" vertical="center" wrapText="1"/>
      <protection locked="0"/>
    </xf>
    <xf numFmtId="0" fontId="60" fillId="0" borderId="113" xfId="0" applyFont="1" applyBorder="1" applyAlignment="1" applyProtection="1">
      <alignment horizontal="center" vertical="center" wrapText="1"/>
      <protection locked="0"/>
    </xf>
    <xf numFmtId="0" fontId="38" fillId="4" borderId="35" xfId="0" applyFont="1" applyFill="1" applyBorder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60" fillId="4" borderId="30" xfId="0" applyFont="1" applyFill="1" applyBorder="1" applyAlignment="1" applyProtection="1">
      <alignment horizontal="center" vertical="center" wrapText="1"/>
      <protection locked="0"/>
    </xf>
    <xf numFmtId="0" fontId="60" fillId="4" borderId="133" xfId="0" applyFont="1" applyFill="1" applyBorder="1" applyAlignment="1" applyProtection="1">
      <alignment horizontal="center" vertical="center" wrapText="1"/>
      <protection locked="0"/>
    </xf>
    <xf numFmtId="0" fontId="60" fillId="4" borderId="0" xfId="0" applyFont="1" applyFill="1" applyAlignment="1" applyProtection="1">
      <alignment horizontal="center" vertical="center" wrapText="1"/>
      <protection locked="0"/>
    </xf>
    <xf numFmtId="0" fontId="60" fillId="4" borderId="127" xfId="0" applyFont="1" applyFill="1" applyBorder="1" applyAlignment="1" applyProtection="1">
      <alignment horizontal="center" vertical="center" wrapText="1"/>
      <protection locked="0"/>
    </xf>
    <xf numFmtId="0" fontId="38" fillId="4" borderId="18" xfId="0" applyFont="1" applyFill="1" applyBorder="1" applyAlignment="1" applyProtection="1">
      <alignment horizontal="center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36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13" xfId="0" applyFont="1" applyBorder="1" applyAlignment="1" applyProtection="1">
      <alignment horizontal="center" vertical="center" wrapText="1"/>
      <protection locked="0"/>
    </xf>
    <xf numFmtId="0" fontId="46" fillId="4" borderId="30" xfId="0" applyFont="1" applyFill="1" applyBorder="1" applyAlignment="1" applyProtection="1">
      <alignment horizontal="center" vertical="center" wrapText="1"/>
      <protection locked="0"/>
    </xf>
    <xf numFmtId="0" fontId="46" fillId="4" borderId="110" xfId="0" applyFont="1" applyFill="1" applyBorder="1" applyAlignment="1" applyProtection="1">
      <alignment horizontal="center" vertical="center" wrapText="1"/>
      <protection locked="0"/>
    </xf>
    <xf numFmtId="0" fontId="46" fillId="4" borderId="0" xfId="0" applyFont="1" applyFill="1" applyAlignment="1" applyProtection="1">
      <alignment horizontal="center" vertical="center" wrapText="1"/>
      <protection locked="0"/>
    </xf>
    <xf numFmtId="0" fontId="46" fillId="4" borderId="103" xfId="0" applyFont="1" applyFill="1" applyBorder="1" applyAlignment="1" applyProtection="1">
      <alignment horizontal="center" vertical="center" wrapText="1"/>
      <protection locked="0"/>
    </xf>
    <xf numFmtId="0" fontId="148" fillId="4" borderId="35" xfId="0" applyFont="1" applyFill="1" applyBorder="1" applyAlignment="1" applyProtection="1">
      <alignment horizontal="center"/>
      <protection locked="0"/>
    </xf>
    <xf numFmtId="0" fontId="148" fillId="4" borderId="0" xfId="0" applyFont="1" applyFill="1" applyAlignment="1" applyProtection="1">
      <alignment horizontal="center"/>
      <protection locked="0"/>
    </xf>
    <xf numFmtId="0" fontId="46" fillId="4" borderId="80" xfId="0" applyFont="1" applyFill="1" applyBorder="1" applyAlignment="1" applyProtection="1">
      <alignment horizontal="center" vertical="center" wrapText="1"/>
      <protection locked="0"/>
    </xf>
    <xf numFmtId="0" fontId="46" fillId="4" borderId="113" xfId="0" applyFont="1" applyFill="1" applyBorder="1" applyAlignment="1" applyProtection="1">
      <alignment horizontal="center" vertical="center" wrapText="1"/>
      <protection locked="0"/>
    </xf>
    <xf numFmtId="0" fontId="60" fillId="4" borderId="36" xfId="0" applyFont="1" applyFill="1" applyBorder="1" applyAlignment="1" applyProtection="1">
      <alignment horizontal="center" vertical="center" wrapText="1"/>
      <protection locked="0"/>
    </xf>
    <xf numFmtId="0" fontId="60" fillId="4" borderId="113" xfId="0" applyFont="1" applyFill="1" applyBorder="1" applyAlignment="1" applyProtection="1">
      <alignment horizontal="center" vertical="center" wrapText="1"/>
      <protection locked="0"/>
    </xf>
    <xf numFmtId="0" fontId="60" fillId="4" borderId="30" xfId="7" applyFont="1" applyFill="1" applyBorder="1" applyAlignment="1">
      <alignment horizontal="center" vertical="center" wrapText="1"/>
    </xf>
    <xf numFmtId="0" fontId="60" fillId="4" borderId="114" xfId="7" applyFont="1" applyFill="1" applyBorder="1" applyAlignment="1">
      <alignment horizontal="center" vertical="center" wrapText="1"/>
    </xf>
    <xf numFmtId="0" fontId="121" fillId="3" borderId="115" xfId="0" applyFont="1" applyFill="1" applyBorder="1" applyAlignment="1" applyProtection="1">
      <alignment horizontal="center" vertical="center"/>
      <protection locked="0"/>
    </xf>
    <xf numFmtId="0" fontId="121" fillId="3" borderId="116" xfId="0" applyFont="1" applyFill="1" applyBorder="1" applyAlignment="1" applyProtection="1">
      <alignment horizontal="center" vertical="center"/>
      <protection locked="0"/>
    </xf>
    <xf numFmtId="0" fontId="121" fillId="3" borderId="117" xfId="0" applyFont="1" applyFill="1" applyBorder="1" applyAlignment="1" applyProtection="1">
      <alignment horizontal="center" vertical="center"/>
      <protection locked="0"/>
    </xf>
    <xf numFmtId="0" fontId="46" fillId="0" borderId="30" xfId="7" applyFont="1" applyBorder="1" applyAlignment="1">
      <alignment horizontal="center" vertical="center" wrapText="1"/>
    </xf>
    <xf numFmtId="0" fontId="46" fillId="0" borderId="114" xfId="7" applyFont="1" applyBorder="1" applyAlignment="1">
      <alignment horizontal="center" vertical="center" wrapText="1"/>
    </xf>
    <xf numFmtId="0" fontId="46" fillId="0" borderId="118" xfId="7" applyFont="1" applyBorder="1" applyAlignment="1">
      <alignment horizontal="center" vertical="center" wrapText="1"/>
    </xf>
    <xf numFmtId="0" fontId="46" fillId="4" borderId="30" xfId="7" applyFont="1" applyFill="1" applyBorder="1" applyAlignment="1">
      <alignment horizontal="center" vertical="center" wrapText="1"/>
    </xf>
    <xf numFmtId="0" fontId="46" fillId="4" borderId="114" xfId="7" applyFont="1" applyFill="1" applyBorder="1" applyAlignment="1">
      <alignment horizontal="center" vertical="center" wrapText="1"/>
    </xf>
    <xf numFmtId="49" fontId="148" fillId="4" borderId="111" xfId="0" applyNumberFormat="1" applyFont="1" applyFill="1" applyBorder="1" applyAlignment="1" applyProtection="1">
      <alignment horizontal="center"/>
      <protection locked="0"/>
    </xf>
    <xf numFmtId="49" fontId="148" fillId="4" borderId="32" xfId="0" applyNumberFormat="1" applyFont="1" applyFill="1" applyBorder="1" applyAlignment="1" applyProtection="1">
      <alignment horizontal="center"/>
      <protection locked="0"/>
    </xf>
    <xf numFmtId="0" fontId="46" fillId="4" borderId="36" xfId="0" applyFont="1" applyFill="1" applyBorder="1" applyAlignment="1" applyProtection="1">
      <alignment horizontal="center" vertical="center" wrapText="1"/>
      <protection locked="0"/>
    </xf>
    <xf numFmtId="0" fontId="166" fillId="6" borderId="30" xfId="0" applyFont="1" applyFill="1" applyBorder="1" applyAlignment="1" applyProtection="1">
      <alignment horizontal="center" vertical="center" wrapText="1"/>
      <protection locked="0"/>
    </xf>
    <xf numFmtId="0" fontId="166" fillId="6" borderId="0" xfId="0" applyFont="1" applyFill="1" applyAlignment="1" applyProtection="1">
      <alignment horizontal="center" vertical="center" wrapText="1"/>
      <protection locked="0"/>
    </xf>
    <xf numFmtId="167" fontId="63" fillId="0" borderId="76" xfId="0" applyNumberFormat="1" applyFont="1" applyBorder="1" applyAlignment="1">
      <alignment horizontal="center" vertical="center"/>
    </xf>
    <xf numFmtId="167" fontId="63" fillId="0" borderId="77" xfId="0" applyNumberFormat="1" applyFont="1" applyBorder="1" applyAlignment="1">
      <alignment horizontal="center" vertical="center"/>
    </xf>
    <xf numFmtId="167" fontId="63" fillId="0" borderId="78" xfId="0" applyNumberFormat="1" applyFont="1" applyBorder="1" applyAlignment="1">
      <alignment horizontal="center" vertical="center"/>
    </xf>
    <xf numFmtId="14" fontId="44" fillId="0" borderId="89" xfId="0" applyNumberFormat="1" applyFont="1" applyBorder="1" applyAlignment="1" applyProtection="1">
      <alignment horizontal="center"/>
      <protection locked="0"/>
    </xf>
    <xf numFmtId="0" fontId="44" fillId="0" borderId="90" xfId="0" applyFont="1" applyBorder="1" applyAlignment="1" applyProtection="1">
      <alignment horizontal="center"/>
      <protection locked="0"/>
    </xf>
    <xf numFmtId="0" fontId="44" fillId="0" borderId="91" xfId="0" applyFont="1" applyBorder="1" applyAlignment="1" applyProtection="1">
      <alignment horizontal="center"/>
      <protection locked="0"/>
    </xf>
    <xf numFmtId="0" fontId="60" fillId="0" borderId="30" xfId="7" applyFont="1" applyBorder="1" applyAlignment="1">
      <alignment horizontal="center" vertical="center" wrapText="1"/>
    </xf>
    <xf numFmtId="0" fontId="60" fillId="0" borderId="114" xfId="7" applyFont="1" applyBorder="1" applyAlignment="1">
      <alignment horizontal="center" vertical="center" wrapText="1"/>
    </xf>
    <xf numFmtId="0" fontId="46" fillId="0" borderId="36" xfId="7" applyFont="1" applyBorder="1" applyAlignment="1">
      <alignment horizontal="center" vertical="center" wrapText="1"/>
    </xf>
    <xf numFmtId="0" fontId="46" fillId="4" borderId="36" xfId="7" applyFont="1" applyFill="1" applyBorder="1" applyAlignment="1">
      <alignment horizontal="center" vertical="center" wrapText="1"/>
    </xf>
    <xf numFmtId="0" fontId="38" fillId="0" borderId="18" xfId="0" applyFont="1" applyBorder="1" applyAlignment="1" applyProtection="1">
      <alignment horizontal="center"/>
      <protection locked="0"/>
    </xf>
    <xf numFmtId="49" fontId="140" fillId="0" borderId="134" xfId="0" applyNumberFormat="1" applyFont="1" applyBorder="1" applyAlignment="1" applyProtection="1">
      <alignment horizontal="center"/>
      <protection locked="0"/>
    </xf>
    <xf numFmtId="49" fontId="140" fillId="0" borderId="135" xfId="0" applyNumberFormat="1" applyFont="1" applyBorder="1" applyAlignment="1" applyProtection="1">
      <alignment horizontal="center"/>
      <protection locked="0"/>
    </xf>
    <xf numFmtId="49" fontId="140" fillId="0" borderId="32" xfId="0" applyNumberFormat="1" applyFont="1" applyBorder="1" applyAlignment="1" applyProtection="1">
      <alignment horizontal="center"/>
      <protection locked="0"/>
    </xf>
    <xf numFmtId="0" fontId="147" fillId="3" borderId="130" xfId="0" applyFont="1" applyFill="1" applyBorder="1" applyAlignment="1" applyProtection="1">
      <alignment horizontal="center" vertical="center"/>
      <protection locked="0"/>
    </xf>
    <xf numFmtId="0" fontId="147" fillId="8" borderId="22" xfId="0" applyFont="1" applyFill="1" applyBorder="1" applyAlignment="1" applyProtection="1">
      <alignment horizontal="center" vertical="center"/>
      <protection locked="0"/>
    </xf>
    <xf numFmtId="0" fontId="147" fillId="8" borderId="66" xfId="0" applyFont="1" applyFill="1" applyBorder="1" applyAlignment="1" applyProtection="1">
      <alignment horizontal="center" vertical="center"/>
      <protection locked="0"/>
    </xf>
    <xf numFmtId="0" fontId="147" fillId="8" borderId="67" xfId="0" applyFont="1" applyFill="1" applyBorder="1" applyAlignment="1" applyProtection="1">
      <alignment horizontal="center" vertical="center"/>
      <protection locked="0"/>
    </xf>
    <xf numFmtId="0" fontId="147" fillId="3" borderId="136" xfId="0" applyFont="1" applyFill="1" applyBorder="1" applyAlignment="1" applyProtection="1">
      <alignment horizontal="center" vertical="center"/>
      <protection locked="0"/>
    </xf>
    <xf numFmtId="0" fontId="147" fillId="3" borderId="137" xfId="0" applyFont="1" applyFill="1" applyBorder="1" applyAlignment="1" applyProtection="1">
      <alignment horizontal="center" vertical="center"/>
      <protection locked="0"/>
    </xf>
    <xf numFmtId="0" fontId="46" fillId="0" borderId="80" xfId="7" applyFont="1" applyBorder="1" applyAlignment="1">
      <alignment horizontal="center" vertical="center" wrapText="1"/>
    </xf>
    <xf numFmtId="0" fontId="41" fillId="5" borderId="57" xfId="0" applyFont="1" applyFill="1" applyBorder="1" applyAlignment="1">
      <alignment horizontal="center" vertical="center"/>
    </xf>
    <xf numFmtId="0" fontId="42" fillId="5" borderId="70" xfId="0" applyFont="1" applyFill="1" applyBorder="1" applyAlignment="1">
      <alignment horizontal="center" vertical="center"/>
    </xf>
    <xf numFmtId="0" fontId="42" fillId="5" borderId="71" xfId="0" applyFont="1" applyFill="1" applyBorder="1" applyAlignment="1">
      <alignment horizontal="center" vertical="center"/>
    </xf>
    <xf numFmtId="0" fontId="46" fillId="0" borderId="80" xfId="0" applyFont="1" applyBorder="1" applyAlignment="1" applyProtection="1">
      <alignment horizontal="center" vertical="center" wrapText="1"/>
      <protection locked="0"/>
    </xf>
    <xf numFmtId="0" fontId="46" fillId="0" borderId="75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83" fillId="0" borderId="32" xfId="0" applyFont="1" applyBorder="1" applyAlignment="1">
      <alignment horizontal="center" vertical="center" wrapText="1"/>
    </xf>
    <xf numFmtId="0" fontId="82" fillId="5" borderId="22" xfId="0" applyFont="1" applyFill="1" applyBorder="1" applyAlignment="1" applyProtection="1">
      <alignment horizontal="center"/>
      <protection locked="0"/>
    </xf>
    <xf numFmtId="0" fontId="82" fillId="5" borderId="66" xfId="0" applyFont="1" applyFill="1" applyBorder="1" applyAlignment="1" applyProtection="1">
      <alignment horizontal="center"/>
      <protection locked="0"/>
    </xf>
    <xf numFmtId="0" fontId="82" fillId="5" borderId="67" xfId="0" applyFont="1" applyFill="1" applyBorder="1" applyAlignment="1" applyProtection="1">
      <alignment horizontal="center"/>
      <protection locked="0"/>
    </xf>
    <xf numFmtId="0" fontId="140" fillId="4" borderId="35" xfId="0" applyFont="1" applyFill="1" applyBorder="1" applyAlignment="1" applyProtection="1">
      <alignment horizontal="center"/>
      <protection locked="0"/>
    </xf>
    <xf numFmtId="0" fontId="140" fillId="4" borderId="0" xfId="0" applyFont="1" applyFill="1" applyAlignment="1" applyProtection="1">
      <alignment horizontal="center"/>
      <protection locked="0"/>
    </xf>
    <xf numFmtId="0" fontId="11" fillId="0" borderId="89" xfId="0" applyFont="1" applyBorder="1" applyAlignment="1" applyProtection="1">
      <alignment horizontal="center"/>
      <protection locked="0"/>
    </xf>
    <xf numFmtId="0" fontId="11" fillId="0" borderId="106" xfId="0" applyFont="1" applyBorder="1" applyAlignment="1" applyProtection="1">
      <alignment horizontal="center"/>
      <protection locked="0"/>
    </xf>
    <xf numFmtId="0" fontId="11" fillId="0" borderId="108" xfId="0" applyFont="1" applyBorder="1" applyAlignment="1" applyProtection="1">
      <alignment horizontal="center"/>
      <protection locked="0"/>
    </xf>
    <xf numFmtId="0" fontId="138" fillId="23" borderId="22" xfId="0" applyFont="1" applyFill="1" applyBorder="1" applyAlignment="1" applyProtection="1">
      <alignment horizontal="center" vertical="center"/>
      <protection locked="0"/>
    </xf>
    <xf numFmtId="0" fontId="138" fillId="23" borderId="66" xfId="0" applyFont="1" applyFill="1" applyBorder="1" applyAlignment="1" applyProtection="1">
      <alignment horizontal="center" vertical="center"/>
      <protection locked="0"/>
    </xf>
    <xf numFmtId="0" fontId="138" fillId="23" borderId="67" xfId="0" applyFont="1" applyFill="1" applyBorder="1" applyAlignment="1" applyProtection="1">
      <alignment horizontal="center" vertical="center"/>
      <protection locked="0"/>
    </xf>
    <xf numFmtId="0" fontId="139" fillId="0" borderId="30" xfId="0" applyFont="1" applyBorder="1" applyAlignment="1" applyProtection="1">
      <alignment horizontal="center" vertical="center" wrapText="1"/>
      <protection locked="0"/>
    </xf>
    <xf numFmtId="0" fontId="139" fillId="0" borderId="102" xfId="0" applyFont="1" applyBorder="1" applyAlignment="1" applyProtection="1">
      <alignment horizontal="center" vertical="center" wrapText="1"/>
      <protection locked="0"/>
    </xf>
    <xf numFmtId="0" fontId="139" fillId="0" borderId="0" xfId="0" applyFont="1" applyAlignment="1" applyProtection="1">
      <alignment horizontal="center" vertical="center" wrapText="1"/>
      <protection locked="0"/>
    </xf>
    <xf numFmtId="0" fontId="139" fillId="0" borderId="103" xfId="0" applyFont="1" applyBorder="1" applyAlignment="1" applyProtection="1">
      <alignment horizontal="center" vertical="center" wrapText="1"/>
      <protection locked="0"/>
    </xf>
    <xf numFmtId="0" fontId="139" fillId="0" borderId="36" xfId="0" applyFont="1" applyBorder="1" applyAlignment="1" applyProtection="1">
      <alignment horizontal="center" vertical="center" wrapText="1"/>
      <protection locked="0"/>
    </xf>
    <xf numFmtId="0" fontId="139" fillId="0" borderId="109" xfId="0" applyFont="1" applyBorder="1" applyAlignment="1" applyProtection="1">
      <alignment horizontal="center" vertical="center" wrapText="1"/>
      <protection locked="0"/>
    </xf>
    <xf numFmtId="0" fontId="139" fillId="0" borderId="110" xfId="0" applyFont="1" applyBorder="1" applyAlignment="1" applyProtection="1">
      <alignment horizontal="center" vertical="center" wrapText="1"/>
      <protection locked="0"/>
    </xf>
    <xf numFmtId="0" fontId="82" fillId="20" borderId="22" xfId="0" applyFont="1" applyFill="1" applyBorder="1" applyAlignment="1" applyProtection="1">
      <alignment horizontal="center"/>
      <protection locked="0"/>
    </xf>
    <xf numFmtId="0" fontId="82" fillId="20" borderId="66" xfId="0" applyFont="1" applyFill="1" applyBorder="1" applyAlignment="1" applyProtection="1">
      <alignment horizontal="center"/>
      <protection locked="0"/>
    </xf>
    <xf numFmtId="0" fontId="82" fillId="20" borderId="67" xfId="0" applyFont="1" applyFill="1" applyBorder="1" applyAlignment="1" applyProtection="1">
      <alignment horizontal="center"/>
      <protection locked="0"/>
    </xf>
    <xf numFmtId="0" fontId="95" fillId="0" borderId="0" xfId="1782" applyFont="1" applyAlignment="1">
      <alignment horizontal="center" vertical="center"/>
    </xf>
    <xf numFmtId="0" fontId="96" fillId="0" borderId="0" xfId="1782" applyFont="1" applyAlignment="1">
      <alignment vertical="center"/>
    </xf>
    <xf numFmtId="14" fontId="101" fillId="0" borderId="86" xfId="1782" applyNumberFormat="1" applyFont="1" applyBorder="1" applyAlignment="1">
      <alignment horizontal="center" vertical="center"/>
    </xf>
    <xf numFmtId="14" fontId="102" fillId="0" borderId="69" xfId="1782" applyNumberFormat="1" applyFont="1" applyBorder="1" applyAlignment="1">
      <alignment vertical="center"/>
    </xf>
    <xf numFmtId="0" fontId="85" fillId="0" borderId="81" xfId="1782" applyFont="1" applyBorder="1" applyAlignment="1">
      <alignment horizontal="center" textRotation="60"/>
    </xf>
    <xf numFmtId="0" fontId="85" fillId="0" borderId="82" xfId="1782" applyFont="1" applyBorder="1" applyAlignment="1">
      <alignment horizontal="center" textRotation="60"/>
    </xf>
    <xf numFmtId="14" fontId="103" fillId="15" borderId="68" xfId="1782" applyNumberFormat="1" applyFont="1" applyFill="1" applyBorder="1" applyAlignment="1">
      <alignment horizontal="center" vertical="center"/>
    </xf>
    <xf numFmtId="14" fontId="104" fillId="15" borderId="88" xfId="1782" applyNumberFormat="1" applyFont="1" applyFill="1" applyBorder="1" applyAlignment="1">
      <alignment vertical="center"/>
    </xf>
    <xf numFmtId="0" fontId="92" fillId="0" borderId="0" xfId="1782" applyFont="1" applyAlignment="1">
      <alignment horizontal="left" vertical="center"/>
    </xf>
    <xf numFmtId="0" fontId="87" fillId="0" borderId="0" xfId="1782" applyFont="1" applyAlignment="1" applyProtection="1">
      <alignment horizontal="right"/>
      <protection locked="0"/>
    </xf>
    <xf numFmtId="0" fontId="97" fillId="12" borderId="19" xfId="1782" applyFont="1" applyFill="1" applyBorder="1" applyAlignment="1">
      <alignment horizontal="center" vertical="center" wrapText="1"/>
    </xf>
    <xf numFmtId="0" fontId="97" fillId="12" borderId="85" xfId="1782" applyFont="1" applyFill="1" applyBorder="1" applyAlignment="1">
      <alignment horizontal="center" vertical="center" wrapText="1"/>
    </xf>
    <xf numFmtId="0" fontId="100" fillId="21" borderId="19" xfId="1782" applyFont="1" applyFill="1" applyBorder="1" applyAlignment="1">
      <alignment horizontal="center" vertical="center" wrapText="1"/>
    </xf>
    <xf numFmtId="0" fontId="100" fillId="21" borderId="85" xfId="1782" applyFont="1" applyFill="1" applyBorder="1" applyAlignment="1">
      <alignment horizontal="center" vertical="center" wrapText="1"/>
    </xf>
    <xf numFmtId="0" fontId="124" fillId="0" borderId="73" xfId="1782" applyFont="1" applyBorder="1" applyAlignment="1">
      <alignment horizontal="center" vertical="center" wrapText="1"/>
    </xf>
    <xf numFmtId="0" fontId="124" fillId="0" borderId="87" xfId="1782" applyFont="1" applyBorder="1" applyAlignment="1">
      <alignment horizontal="center" vertical="center" wrapText="1"/>
    </xf>
    <xf numFmtId="0" fontId="20" fillId="0" borderId="59" xfId="1782" applyFont="1" applyBorder="1" applyAlignment="1">
      <alignment horizontal="center" vertical="center" wrapText="1"/>
    </xf>
    <xf numFmtId="0" fontId="20" fillId="0" borderId="93" xfId="1782" applyFont="1" applyBorder="1" applyAlignment="1">
      <alignment horizontal="center" vertical="center" wrapText="1"/>
    </xf>
    <xf numFmtId="0" fontId="89" fillId="0" borderId="19" xfId="1782" applyFont="1" applyBorder="1" applyAlignment="1">
      <alignment horizontal="center" vertical="center" textRotation="60"/>
    </xf>
    <xf numFmtId="0" fontId="89" fillId="0" borderId="85" xfId="1782" applyFont="1" applyBorder="1" applyAlignment="1">
      <alignment horizontal="center" vertical="center" textRotation="60"/>
    </xf>
    <xf numFmtId="0" fontId="99" fillId="8" borderId="25" xfId="1782" applyFont="1" applyFill="1" applyBorder="1" applyAlignment="1">
      <alignment horizontal="center" vertical="center" wrapText="1"/>
    </xf>
    <xf numFmtId="0" fontId="99" fillId="8" borderId="138" xfId="1782" applyFont="1" applyFill="1" applyBorder="1" applyAlignment="1">
      <alignment horizontal="center" vertical="center" wrapText="1"/>
    </xf>
    <xf numFmtId="0" fontId="89" fillId="0" borderId="39" xfId="1782" applyFont="1" applyBorder="1" applyAlignment="1">
      <alignment horizontal="center" vertical="center" textRotation="60"/>
    </xf>
    <xf numFmtId="0" fontId="89" fillId="0" borderId="40" xfId="1782" applyFont="1" applyBorder="1" applyAlignment="1">
      <alignment horizontal="center" vertical="center" textRotation="60"/>
    </xf>
    <xf numFmtId="0" fontId="98" fillId="6" borderId="19" xfId="1782" applyFont="1" applyFill="1" applyBorder="1" applyAlignment="1">
      <alignment horizontal="center" vertical="center" wrapText="1"/>
    </xf>
    <xf numFmtId="0" fontId="98" fillId="6" borderId="85" xfId="1782" applyFont="1" applyFill="1" applyBorder="1" applyAlignment="1">
      <alignment horizontal="center" vertical="center" wrapText="1"/>
    </xf>
    <xf numFmtId="0" fontId="108" fillId="12" borderId="19" xfId="1782" applyFont="1" applyFill="1" applyBorder="1" applyAlignment="1">
      <alignment horizontal="center" vertical="center" wrapText="1"/>
    </xf>
    <xf numFmtId="0" fontId="108" fillId="12" borderId="85" xfId="1782" applyFont="1" applyFill="1" applyBorder="1" applyAlignment="1">
      <alignment horizontal="center" vertical="center" wrapText="1"/>
    </xf>
    <xf numFmtId="0" fontId="113" fillId="0" borderId="73" xfId="1782" applyFont="1" applyBorder="1" applyAlignment="1">
      <alignment horizontal="center" vertical="top" wrapText="1"/>
    </xf>
    <xf numFmtId="0" fontId="113" fillId="0" borderId="87" xfId="1782" applyFont="1" applyBorder="1" applyAlignment="1">
      <alignment horizontal="center" vertical="top" wrapText="1"/>
    </xf>
    <xf numFmtId="0" fontId="112" fillId="0" borderId="73" xfId="1782" applyFont="1" applyBorder="1" applyAlignment="1">
      <alignment horizontal="center" vertical="top" wrapText="1"/>
    </xf>
    <xf numFmtId="0" fontId="112" fillId="0" borderId="87" xfId="1782" applyFont="1" applyBorder="1" applyAlignment="1">
      <alignment horizontal="center" vertical="top" wrapText="1"/>
    </xf>
    <xf numFmtId="0" fontId="20" fillId="0" borderId="73" xfId="1782" applyFont="1" applyBorder="1" applyAlignment="1">
      <alignment horizontal="center" vertical="top" wrapText="1"/>
    </xf>
    <xf numFmtId="0" fontId="20" fillId="0" borderId="87" xfId="1782" applyFont="1" applyBorder="1" applyAlignment="1">
      <alignment horizontal="center" vertical="top" wrapText="1"/>
    </xf>
    <xf numFmtId="0" fontId="99" fillId="8" borderId="19" xfId="1782" applyFont="1" applyFill="1" applyBorder="1" applyAlignment="1">
      <alignment horizontal="center" vertical="center" wrapText="1"/>
    </xf>
    <xf numFmtId="0" fontId="99" fillId="8" borderId="85" xfId="1782" applyFont="1" applyFill="1" applyBorder="1" applyAlignment="1">
      <alignment horizontal="center" vertical="center" wrapText="1"/>
    </xf>
    <xf numFmtId="0" fontId="106" fillId="21" borderId="19" xfId="1782" applyFont="1" applyFill="1" applyBorder="1" applyAlignment="1">
      <alignment horizontal="center" vertical="center" wrapText="1"/>
    </xf>
    <xf numFmtId="0" fontId="106" fillId="21" borderId="85" xfId="1782" applyFont="1" applyFill="1" applyBorder="1" applyAlignment="1">
      <alignment horizontal="center" vertical="center" wrapText="1"/>
    </xf>
    <xf numFmtId="167" fontId="135" fillId="25" borderId="0" xfId="3555" applyNumberFormat="1" applyFont="1" applyFill="1" applyAlignment="1">
      <alignment horizontal="center" vertical="center" textRotation="90"/>
    </xf>
    <xf numFmtId="0" fontId="54" fillId="5" borderId="27" xfId="0" applyFont="1" applyFill="1" applyBorder="1" applyAlignment="1">
      <alignment horizontal="center" vertical="center" wrapText="1"/>
    </xf>
    <xf numFmtId="0" fontId="54" fillId="5" borderId="28" xfId="0" applyFont="1" applyFill="1" applyBorder="1" applyAlignment="1">
      <alignment horizontal="center" vertical="center" wrapText="1"/>
    </xf>
    <xf numFmtId="0" fontId="54" fillId="5" borderId="29" xfId="0" applyFont="1" applyFill="1" applyBorder="1" applyAlignment="1">
      <alignment horizontal="center" vertical="center" wrapText="1"/>
    </xf>
    <xf numFmtId="0" fontId="56" fillId="12" borderId="37" xfId="0" applyFont="1" applyFill="1" applyBorder="1" applyAlignment="1">
      <alignment horizontal="center" vertical="center" wrapText="1"/>
    </xf>
    <xf numFmtId="0" fontId="56" fillId="13" borderId="37" xfId="0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top" wrapText="1"/>
    </xf>
    <xf numFmtId="0" fontId="61" fillId="15" borderId="43" xfId="0" applyFont="1" applyFill="1" applyBorder="1" applyAlignment="1">
      <alignment horizontal="center" vertical="top" wrapText="1"/>
    </xf>
    <xf numFmtId="0" fontId="61" fillId="15" borderId="44" xfId="0" applyFont="1" applyFill="1" applyBorder="1" applyAlignment="1">
      <alignment horizontal="center" vertical="top" wrapText="1"/>
    </xf>
    <xf numFmtId="14" fontId="20" fillId="4" borderId="42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center" wrapText="1"/>
    </xf>
    <xf numFmtId="0" fontId="61" fillId="15" borderId="43" xfId="0" applyFont="1" applyFill="1" applyBorder="1" applyAlignment="1">
      <alignment horizontal="center" vertical="center" wrapText="1"/>
    </xf>
    <xf numFmtId="14" fontId="20" fillId="4" borderId="38" xfId="0" applyNumberFormat="1" applyFont="1" applyFill="1" applyBorder="1" applyAlignment="1">
      <alignment horizontal="center" vertical="center" wrapText="1"/>
    </xf>
    <xf numFmtId="0" fontId="58" fillId="4" borderId="21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4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61" fillId="15" borderId="4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51" xfId="0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7" fillId="2" borderId="55" xfId="6" applyFill="1" applyBorder="1" applyAlignment="1">
      <alignment horizontal="left"/>
    </xf>
    <xf numFmtId="0" fontId="7" fillId="2" borderId="14" xfId="6" applyFill="1" applyBorder="1" applyAlignment="1">
      <alignment horizontal="left"/>
    </xf>
    <xf numFmtId="0" fontId="31" fillId="0" borderId="55" xfId="6" applyFont="1" applyBorder="1" applyAlignment="1">
      <alignment horizontal="left" vertical="top" wrapText="1"/>
    </xf>
    <xf numFmtId="0" fontId="31" fillId="0" borderId="13" xfId="6" applyFont="1" applyBorder="1" applyAlignment="1">
      <alignment horizontal="left" vertical="top"/>
    </xf>
    <xf numFmtId="0" fontId="31" fillId="0" borderId="14" xfId="6" applyFont="1" applyBorder="1" applyAlignment="1">
      <alignment horizontal="left" vertical="top"/>
    </xf>
    <xf numFmtId="0" fontId="161" fillId="2" borderId="120" xfId="6" applyFont="1" applyFill="1" applyBorder="1" applyAlignment="1">
      <alignment horizontal="center" vertical="center"/>
    </xf>
    <xf numFmtId="0" fontId="161" fillId="2" borderId="121" xfId="6" applyFont="1" applyFill="1" applyBorder="1" applyAlignment="1">
      <alignment horizontal="center" vertical="center"/>
    </xf>
    <xf numFmtId="0" fontId="160" fillId="2" borderId="122" xfId="6" applyFont="1" applyFill="1" applyBorder="1" applyAlignment="1">
      <alignment horizontal="center" wrapText="1"/>
    </xf>
    <xf numFmtId="0" fontId="160" fillId="2" borderId="123" xfId="6" applyFont="1" applyFill="1" applyBorder="1" applyAlignment="1">
      <alignment horizontal="center" wrapText="1"/>
    </xf>
    <xf numFmtId="0" fontId="171" fillId="2" borderId="136" xfId="6" applyFont="1" applyFill="1" applyBorder="1" applyAlignment="1">
      <alignment horizontal="left"/>
    </xf>
    <xf numFmtId="0" fontId="171" fillId="2" borderId="137" xfId="6" applyFont="1" applyFill="1" applyBorder="1" applyAlignment="1">
      <alignment horizontal="left"/>
    </xf>
    <xf numFmtId="0" fontId="31" fillId="0" borderId="64" xfId="6" applyFont="1" applyBorder="1" applyAlignment="1">
      <alignment horizontal="left" vertical="top" wrapText="1"/>
    </xf>
    <xf numFmtId="0" fontId="31" fillId="0" borderId="66" xfId="6" applyFont="1" applyBorder="1" applyAlignment="1">
      <alignment horizontal="left" vertical="top"/>
    </xf>
    <xf numFmtId="0" fontId="31" fillId="0" borderId="65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F32" sqref="F32:G33"/>
    </sheetView>
  </sheetViews>
  <sheetFormatPr defaultRowHeight="14.25"/>
  <cols>
    <col min="1" max="1" width="11" style="331" customWidth="1"/>
    <col min="2" max="3" width="5.7109375" style="330" customWidth="1"/>
    <col min="4" max="4" width="22.7109375" style="331" customWidth="1"/>
    <col min="5" max="6" width="5.7109375" style="330" customWidth="1"/>
    <col min="7" max="7" width="22.7109375" style="331" customWidth="1"/>
    <col min="8" max="9" width="5.7109375" style="330" customWidth="1"/>
    <col min="10" max="10" width="22.7109375" style="331" customWidth="1"/>
    <col min="11" max="12" width="5.7109375" style="330" customWidth="1"/>
    <col min="13" max="13" width="22.7109375" style="331" customWidth="1"/>
    <col min="14" max="15" width="5.7109375" style="330" customWidth="1"/>
    <col min="16" max="16" width="22.7109375" style="331" customWidth="1"/>
    <col min="17" max="16384" width="9.140625" style="331"/>
  </cols>
  <sheetData>
    <row r="1" spans="2:16" s="329" customFormat="1" ht="15">
      <c r="B1" s="328"/>
      <c r="C1" s="328"/>
      <c r="E1" s="330"/>
      <c r="F1" s="330"/>
      <c r="H1" s="330"/>
      <c r="I1" s="330"/>
      <c r="K1" s="330"/>
      <c r="L1" s="330"/>
      <c r="N1" s="330"/>
      <c r="O1" s="330"/>
    </row>
    <row r="4" spans="2:16" ht="15">
      <c r="H4" s="328"/>
      <c r="I4" s="328"/>
      <c r="J4" s="332"/>
    </row>
    <row r="6" spans="2:16" ht="22.5" customHeight="1"/>
    <row r="7" spans="2:16" ht="22.5" customHeight="1">
      <c r="B7" s="525" t="s">
        <v>252</v>
      </c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7"/>
    </row>
    <row r="8" spans="2:16" ht="2.25" customHeight="1">
      <c r="B8" s="333"/>
      <c r="P8" s="334"/>
    </row>
    <row r="9" spans="2:16" s="329" customFormat="1" ht="15.75">
      <c r="B9" s="504">
        <f>B10</f>
        <v>45796</v>
      </c>
      <c r="C9" s="505"/>
      <c r="D9" s="506"/>
      <c r="E9" s="504">
        <f>B9+1</f>
        <v>45797</v>
      </c>
      <c r="F9" s="505"/>
      <c r="G9" s="506"/>
      <c r="H9" s="504">
        <f>E9+1</f>
        <v>45798</v>
      </c>
      <c r="I9" s="505"/>
      <c r="J9" s="506"/>
      <c r="K9" s="504">
        <f>E9+2</f>
        <v>45799</v>
      </c>
      <c r="L9" s="505"/>
      <c r="M9" s="506"/>
      <c r="N9" s="504">
        <f>K9+1</f>
        <v>45800</v>
      </c>
      <c r="O9" s="505"/>
      <c r="P9" s="506"/>
    </row>
    <row r="10" spans="2:16" s="335" customFormat="1" ht="14.1" customHeight="1">
      <c r="B10" s="507">
        <v>45796</v>
      </c>
      <c r="C10" s="508"/>
      <c r="D10" s="509"/>
      <c r="E10" s="507">
        <f>B10+1</f>
        <v>45797</v>
      </c>
      <c r="F10" s="508"/>
      <c r="G10" s="509"/>
      <c r="H10" s="507">
        <f>E10+1</f>
        <v>45798</v>
      </c>
      <c r="I10" s="508"/>
      <c r="J10" s="509"/>
      <c r="K10" s="507">
        <f t="shared" ref="K10" si="0">H10+1</f>
        <v>45799</v>
      </c>
      <c r="L10" s="508"/>
      <c r="M10" s="509"/>
      <c r="N10" s="507">
        <f t="shared" ref="N10" si="1">K10+1</f>
        <v>45800</v>
      </c>
      <c r="O10" s="508"/>
      <c r="P10" s="509"/>
    </row>
    <row r="11" spans="2:16" s="336" customFormat="1" ht="13.5" customHeight="1">
      <c r="B11" s="491" t="s">
        <v>111</v>
      </c>
      <c r="C11" s="492"/>
      <c r="D11" s="493"/>
      <c r="E11" s="491" t="s">
        <v>111</v>
      </c>
      <c r="F11" s="492"/>
      <c r="G11" s="493"/>
      <c r="H11" s="491" t="s">
        <v>111</v>
      </c>
      <c r="I11" s="492"/>
      <c r="J11" s="493"/>
      <c r="K11" s="491" t="s">
        <v>111</v>
      </c>
      <c r="L11" s="492"/>
      <c r="M11" s="493"/>
      <c r="N11" s="491" t="s">
        <v>111</v>
      </c>
      <c r="O11" s="492"/>
      <c r="P11" s="493"/>
    </row>
    <row r="12" spans="2:16" s="340" customFormat="1" ht="32.1" customHeight="1">
      <c r="B12" s="337">
        <v>1</v>
      </c>
      <c r="C12" s="494" t="s">
        <v>114</v>
      </c>
      <c r="D12" s="524"/>
      <c r="E12" s="338" t="s">
        <v>45</v>
      </c>
      <c r="F12" s="494" t="s">
        <v>115</v>
      </c>
      <c r="G12" s="495"/>
      <c r="H12" s="337">
        <v>1</v>
      </c>
      <c r="I12" s="494" t="s">
        <v>116</v>
      </c>
      <c r="J12" s="496"/>
      <c r="K12" s="339" t="s">
        <v>45</v>
      </c>
      <c r="L12" s="510" t="s">
        <v>117</v>
      </c>
      <c r="M12" s="511"/>
      <c r="N12" s="337">
        <v>1</v>
      </c>
      <c r="O12" s="494" t="s">
        <v>118</v>
      </c>
      <c r="P12" s="496"/>
    </row>
    <row r="13" spans="2:16" s="335" customFormat="1" ht="12.75" customHeight="1">
      <c r="B13" s="514" t="s">
        <v>48</v>
      </c>
      <c r="C13" s="456"/>
      <c r="D13" s="341" t="s">
        <v>110</v>
      </c>
      <c r="E13" s="455" t="s">
        <v>48</v>
      </c>
      <c r="F13" s="456"/>
      <c r="G13" s="341" t="s">
        <v>119</v>
      </c>
      <c r="H13" s="455" t="s">
        <v>48</v>
      </c>
      <c r="I13" s="456"/>
      <c r="J13" s="341" t="s">
        <v>140</v>
      </c>
      <c r="K13" s="455" t="s">
        <v>48</v>
      </c>
      <c r="L13" s="456"/>
      <c r="M13" s="341" t="s">
        <v>120</v>
      </c>
      <c r="N13" s="455" t="s">
        <v>48</v>
      </c>
      <c r="O13" s="456"/>
      <c r="P13" s="341" t="s">
        <v>121</v>
      </c>
    </row>
    <row r="14" spans="2:16" s="335" customFormat="1" ht="12.95" customHeight="1">
      <c r="B14" s="446" t="s">
        <v>172</v>
      </c>
      <c r="C14" s="447"/>
      <c r="D14" s="313" t="s">
        <v>191</v>
      </c>
      <c r="E14" s="446" t="s">
        <v>172</v>
      </c>
      <c r="F14" s="447"/>
      <c r="G14" s="313" t="s">
        <v>257</v>
      </c>
      <c r="H14" s="446" t="s">
        <v>172</v>
      </c>
      <c r="I14" s="447"/>
      <c r="J14" s="313" t="s">
        <v>231</v>
      </c>
      <c r="K14" s="446" t="s">
        <v>172</v>
      </c>
      <c r="L14" s="447"/>
      <c r="M14" s="313" t="s">
        <v>195</v>
      </c>
      <c r="N14" s="446" t="s">
        <v>172</v>
      </c>
      <c r="O14" s="447"/>
      <c r="P14" s="313" t="s">
        <v>198</v>
      </c>
    </row>
    <row r="15" spans="2:16" s="340" customFormat="1" ht="32.1" customHeight="1">
      <c r="B15" s="337" t="s">
        <v>46</v>
      </c>
      <c r="C15" s="494" t="s">
        <v>122</v>
      </c>
      <c r="D15" s="524"/>
      <c r="E15" s="342" t="s">
        <v>46</v>
      </c>
      <c r="F15" s="497" t="s">
        <v>159</v>
      </c>
      <c r="G15" s="513"/>
      <c r="H15" s="343" t="s">
        <v>46</v>
      </c>
      <c r="I15" s="489" t="s">
        <v>123</v>
      </c>
      <c r="J15" s="490"/>
      <c r="K15" s="337" t="s">
        <v>46</v>
      </c>
      <c r="L15" s="494" t="s">
        <v>188</v>
      </c>
      <c r="M15" s="512"/>
      <c r="N15" s="343" t="s">
        <v>46</v>
      </c>
      <c r="O15" s="497" t="s">
        <v>124</v>
      </c>
      <c r="P15" s="498"/>
    </row>
    <row r="16" spans="2:16" s="335" customFormat="1" ht="12.95" customHeight="1">
      <c r="B16" s="514" t="s">
        <v>48</v>
      </c>
      <c r="C16" s="456"/>
      <c r="D16" s="341" t="s">
        <v>125</v>
      </c>
      <c r="E16" s="453" t="s">
        <v>48</v>
      </c>
      <c r="F16" s="454"/>
      <c r="G16" s="344" t="s">
        <v>160</v>
      </c>
      <c r="H16" s="455" t="s">
        <v>48</v>
      </c>
      <c r="I16" s="456"/>
      <c r="J16" s="341" t="s">
        <v>126</v>
      </c>
      <c r="K16" s="455" t="s">
        <v>48</v>
      </c>
      <c r="L16" s="456"/>
      <c r="M16" s="341" t="s">
        <v>189</v>
      </c>
      <c r="N16" s="455" t="s">
        <v>48</v>
      </c>
      <c r="O16" s="456"/>
      <c r="P16" s="345" t="s">
        <v>127</v>
      </c>
    </row>
    <row r="17" spans="2:17" s="335" customFormat="1" ht="12.95" customHeight="1">
      <c r="B17" s="446" t="s">
        <v>172</v>
      </c>
      <c r="C17" s="447"/>
      <c r="D17" s="313" t="s">
        <v>192</v>
      </c>
      <c r="E17" s="446" t="s">
        <v>172</v>
      </c>
      <c r="F17" s="447"/>
      <c r="G17" s="313" t="s">
        <v>193</v>
      </c>
      <c r="H17" s="446" t="s">
        <v>172</v>
      </c>
      <c r="I17" s="447"/>
      <c r="J17" s="313" t="s">
        <v>232</v>
      </c>
      <c r="K17" s="446" t="s">
        <v>172</v>
      </c>
      <c r="L17" s="447"/>
      <c r="M17" s="313" t="s">
        <v>196</v>
      </c>
      <c r="N17" s="446" t="s">
        <v>172</v>
      </c>
      <c r="O17" s="447"/>
      <c r="P17" s="313" t="s">
        <v>199</v>
      </c>
    </row>
    <row r="18" spans="2:17" s="336" customFormat="1" ht="15.95" customHeight="1">
      <c r="B18" s="448" t="s">
        <v>112</v>
      </c>
      <c r="C18" s="451"/>
      <c r="D18" s="452"/>
      <c r="E18" s="448" t="s">
        <v>112</v>
      </c>
      <c r="F18" s="451"/>
      <c r="G18" s="452"/>
      <c r="H18" s="448" t="s">
        <v>112</v>
      </c>
      <c r="I18" s="449"/>
      <c r="J18" s="450"/>
      <c r="K18" s="448" t="s">
        <v>112</v>
      </c>
      <c r="L18" s="451"/>
      <c r="M18" s="452"/>
      <c r="N18" s="448" t="s">
        <v>112</v>
      </c>
      <c r="O18" s="451"/>
      <c r="P18" s="452"/>
    </row>
    <row r="19" spans="2:17" s="340" customFormat="1" ht="32.1" customHeight="1">
      <c r="B19" s="346" t="s">
        <v>45</v>
      </c>
      <c r="C19" s="479" t="s">
        <v>259</v>
      </c>
      <c r="D19" s="485"/>
      <c r="E19" s="347" t="s">
        <v>45</v>
      </c>
      <c r="F19" s="479" t="s">
        <v>185</v>
      </c>
      <c r="G19" s="501"/>
      <c r="H19" s="413" t="s">
        <v>45</v>
      </c>
      <c r="I19" s="470" t="s">
        <v>238</v>
      </c>
      <c r="J19" s="471"/>
      <c r="K19" s="343" t="s">
        <v>45</v>
      </c>
      <c r="L19" s="464" t="s">
        <v>190</v>
      </c>
      <c r="M19" s="465"/>
      <c r="N19" s="343" t="s">
        <v>45</v>
      </c>
      <c r="O19" s="470" t="s">
        <v>208</v>
      </c>
      <c r="P19" s="487"/>
    </row>
    <row r="20" spans="2:17" s="340" customFormat="1" ht="32.1" customHeight="1">
      <c r="B20" s="348"/>
      <c r="C20" s="481"/>
      <c r="D20" s="486"/>
      <c r="E20" s="349"/>
      <c r="F20" s="481"/>
      <c r="G20" s="486"/>
      <c r="H20" s="350"/>
      <c r="I20" s="472"/>
      <c r="J20" s="473"/>
      <c r="K20" s="351"/>
      <c r="L20" s="466"/>
      <c r="M20" s="467"/>
      <c r="N20" s="351"/>
      <c r="O20" s="472"/>
      <c r="P20" s="488"/>
    </row>
    <row r="21" spans="2:17" s="335" customFormat="1" ht="12.95" customHeight="1">
      <c r="B21" s="474" t="s">
        <v>48</v>
      </c>
      <c r="C21" s="469"/>
      <c r="D21" s="352" t="s">
        <v>137</v>
      </c>
      <c r="E21" s="468" t="s">
        <v>48</v>
      </c>
      <c r="F21" s="469"/>
      <c r="G21" s="352" t="s">
        <v>179</v>
      </c>
      <c r="H21" s="468" t="s">
        <v>48</v>
      </c>
      <c r="I21" s="469"/>
      <c r="J21" s="414" t="s">
        <v>239</v>
      </c>
      <c r="K21" s="455" t="s">
        <v>48</v>
      </c>
      <c r="L21" s="456"/>
      <c r="M21" s="341" t="s">
        <v>128</v>
      </c>
      <c r="N21" s="455" t="s">
        <v>48</v>
      </c>
      <c r="O21" s="456"/>
      <c r="P21" s="341" t="s">
        <v>219</v>
      </c>
    </row>
    <row r="22" spans="2:17" s="335" customFormat="1" ht="12.95" customHeight="1">
      <c r="B22" s="446" t="s">
        <v>172</v>
      </c>
      <c r="C22" s="447"/>
      <c r="D22" s="313" t="s">
        <v>260</v>
      </c>
      <c r="E22" s="446" t="s">
        <v>172</v>
      </c>
      <c r="F22" s="447"/>
      <c r="G22" s="313" t="s">
        <v>194</v>
      </c>
      <c r="H22" s="446" t="s">
        <v>172</v>
      </c>
      <c r="I22" s="447"/>
      <c r="J22" s="313" t="s">
        <v>240</v>
      </c>
      <c r="K22" s="446" t="s">
        <v>172</v>
      </c>
      <c r="L22" s="447"/>
      <c r="M22" s="313" t="s">
        <v>216</v>
      </c>
      <c r="N22" s="446" t="s">
        <v>172</v>
      </c>
      <c r="O22" s="447"/>
      <c r="P22" s="313" t="s">
        <v>217</v>
      </c>
    </row>
    <row r="23" spans="2:17" s="340" customFormat="1" ht="32.1" customHeight="1">
      <c r="B23" s="353" t="s">
        <v>46</v>
      </c>
      <c r="C23" s="479" t="s">
        <v>180</v>
      </c>
      <c r="D23" s="485"/>
      <c r="E23" s="353" t="s">
        <v>46</v>
      </c>
      <c r="F23" s="479" t="s">
        <v>184</v>
      </c>
      <c r="G23" s="485"/>
      <c r="H23" s="353"/>
      <c r="I23" s="479" t="s">
        <v>258</v>
      </c>
      <c r="J23" s="501"/>
      <c r="K23" s="377" t="s">
        <v>46</v>
      </c>
      <c r="L23" s="464" t="s">
        <v>218</v>
      </c>
      <c r="M23" s="465"/>
      <c r="N23" s="440" t="s">
        <v>253</v>
      </c>
      <c r="O23" s="460" t="s">
        <v>250</v>
      </c>
      <c r="P23" s="461"/>
    </row>
    <row r="24" spans="2:17" s="340" customFormat="1" ht="32.1" customHeight="1">
      <c r="B24" s="350"/>
      <c r="C24" s="481"/>
      <c r="D24" s="486"/>
      <c r="E24" s="350"/>
      <c r="F24" s="481"/>
      <c r="G24" s="486"/>
      <c r="H24" s="354"/>
      <c r="I24" s="481"/>
      <c r="J24" s="486"/>
      <c r="K24" s="351"/>
      <c r="L24" s="466"/>
      <c r="M24" s="467"/>
      <c r="N24" s="441"/>
      <c r="O24" s="462"/>
      <c r="P24" s="463"/>
      <c r="Q24" s="355"/>
    </row>
    <row r="25" spans="2:17" s="335" customFormat="1" ht="12.95" customHeight="1">
      <c r="B25" s="468" t="s">
        <v>48</v>
      </c>
      <c r="C25" s="469"/>
      <c r="D25" s="352" t="s">
        <v>181</v>
      </c>
      <c r="E25" s="468" t="s">
        <v>48</v>
      </c>
      <c r="F25" s="469"/>
      <c r="G25" s="352" t="s">
        <v>130</v>
      </c>
      <c r="H25" s="468" t="s">
        <v>48</v>
      </c>
      <c r="I25" s="469"/>
      <c r="J25" s="352" t="s">
        <v>211</v>
      </c>
      <c r="K25" s="468" t="s">
        <v>48</v>
      </c>
      <c r="L25" s="469"/>
      <c r="M25" s="356" t="s">
        <v>129</v>
      </c>
      <c r="N25" s="474" t="s">
        <v>48</v>
      </c>
      <c r="O25" s="469"/>
      <c r="P25" s="352" t="s">
        <v>251</v>
      </c>
    </row>
    <row r="26" spans="2:17" s="335" customFormat="1" ht="12.95" customHeight="1">
      <c r="B26" s="446" t="s">
        <v>172</v>
      </c>
      <c r="C26" s="447"/>
      <c r="D26" s="313" t="s">
        <v>214</v>
      </c>
      <c r="E26" s="446" t="s">
        <v>172</v>
      </c>
      <c r="F26" s="447"/>
      <c r="G26" s="313" t="s">
        <v>215</v>
      </c>
      <c r="H26" s="446" t="s">
        <v>172</v>
      </c>
      <c r="I26" s="447"/>
      <c r="J26" s="313" t="s">
        <v>213</v>
      </c>
      <c r="K26" s="446" t="s">
        <v>172</v>
      </c>
      <c r="L26" s="447"/>
      <c r="M26" s="313" t="s">
        <v>202</v>
      </c>
      <c r="N26" s="446" t="s">
        <v>172</v>
      </c>
      <c r="O26" s="447"/>
      <c r="P26" s="313" t="s">
        <v>254</v>
      </c>
    </row>
    <row r="27" spans="2:17" s="340" customFormat="1" ht="32.1" customHeight="1">
      <c r="B27" s="353" t="s">
        <v>47</v>
      </c>
      <c r="C27" s="479" t="s">
        <v>244</v>
      </c>
      <c r="D27" s="485"/>
      <c r="E27" s="353" t="s">
        <v>47</v>
      </c>
      <c r="F27" s="479" t="s">
        <v>209</v>
      </c>
      <c r="G27" s="485"/>
      <c r="H27" s="353" t="s">
        <v>47</v>
      </c>
      <c r="I27" s="479" t="s">
        <v>229</v>
      </c>
      <c r="J27" s="485"/>
      <c r="K27" s="343" t="s">
        <v>47</v>
      </c>
      <c r="L27" s="475" t="s">
        <v>182</v>
      </c>
      <c r="M27" s="476"/>
      <c r="N27" s="347" t="s">
        <v>47</v>
      </c>
      <c r="O27" s="479" t="s">
        <v>246</v>
      </c>
      <c r="P27" s="480"/>
    </row>
    <row r="28" spans="2:17" s="340" customFormat="1" ht="32.1" customHeight="1">
      <c r="B28" s="350"/>
      <c r="C28" s="481"/>
      <c r="D28" s="486"/>
      <c r="E28" s="350"/>
      <c r="F28" s="481"/>
      <c r="G28" s="486"/>
      <c r="H28" s="350"/>
      <c r="I28" s="481"/>
      <c r="J28" s="486"/>
      <c r="K28" s="351"/>
      <c r="L28" s="477"/>
      <c r="M28" s="478"/>
      <c r="N28" s="349"/>
      <c r="O28" s="481"/>
      <c r="P28" s="482"/>
    </row>
    <row r="29" spans="2:17" s="335" customFormat="1" ht="12.95" customHeight="1">
      <c r="B29" s="455" t="s">
        <v>48</v>
      </c>
      <c r="C29" s="456"/>
      <c r="D29" s="341" t="s">
        <v>245</v>
      </c>
      <c r="E29" s="455" t="s">
        <v>48</v>
      </c>
      <c r="F29" s="456"/>
      <c r="G29" s="341" t="s">
        <v>134</v>
      </c>
      <c r="H29" s="455" t="s">
        <v>48</v>
      </c>
      <c r="I29" s="456"/>
      <c r="J29" s="341" t="s">
        <v>134</v>
      </c>
      <c r="K29" s="455" t="s">
        <v>48</v>
      </c>
      <c r="L29" s="456"/>
      <c r="M29" s="341" t="s">
        <v>183</v>
      </c>
      <c r="N29" s="468" t="s">
        <v>48</v>
      </c>
      <c r="O29" s="469"/>
      <c r="P29" s="356" t="s">
        <v>132</v>
      </c>
    </row>
    <row r="30" spans="2:17" s="335" customFormat="1" ht="12.95" customHeight="1">
      <c r="B30" s="446" t="s">
        <v>172</v>
      </c>
      <c r="C30" s="447"/>
      <c r="D30" s="313" t="s">
        <v>243</v>
      </c>
      <c r="E30" s="446" t="s">
        <v>172</v>
      </c>
      <c r="F30" s="447"/>
      <c r="G30" s="313" t="s">
        <v>210</v>
      </c>
      <c r="H30" s="483" t="s">
        <v>172</v>
      </c>
      <c r="I30" s="484"/>
      <c r="J30" s="409" t="s">
        <v>230</v>
      </c>
      <c r="K30" s="446" t="s">
        <v>172</v>
      </c>
      <c r="L30" s="447"/>
      <c r="M30" s="313" t="s">
        <v>197</v>
      </c>
      <c r="N30" s="446" t="s">
        <v>172</v>
      </c>
      <c r="O30" s="447"/>
      <c r="P30" s="313" t="s">
        <v>212</v>
      </c>
    </row>
    <row r="31" spans="2:17" s="335" customFormat="1" ht="15.95" customHeight="1">
      <c r="B31" s="457" t="s">
        <v>171</v>
      </c>
      <c r="C31" s="458"/>
      <c r="D31" s="459"/>
      <c r="E31" s="519" t="s">
        <v>171</v>
      </c>
      <c r="F31" s="520"/>
      <c r="G31" s="521"/>
      <c r="H31" s="522" t="s">
        <v>171</v>
      </c>
      <c r="I31" s="518"/>
      <c r="J31" s="523"/>
      <c r="K31" s="518" t="s">
        <v>171</v>
      </c>
      <c r="L31" s="458"/>
      <c r="M31" s="459"/>
      <c r="N31" s="457" t="s">
        <v>171</v>
      </c>
      <c r="O31" s="458"/>
      <c r="P31" s="459"/>
    </row>
    <row r="32" spans="2:17" s="335" customFormat="1" ht="32.1" customHeight="1">
      <c r="B32" s="357" t="s">
        <v>69</v>
      </c>
      <c r="C32" s="479" t="s">
        <v>266</v>
      </c>
      <c r="D32" s="501"/>
      <c r="E32" s="440" t="s">
        <v>253</v>
      </c>
      <c r="F32" s="502" t="s">
        <v>248</v>
      </c>
      <c r="G32" s="502"/>
      <c r="H32" s="415" t="s">
        <v>69</v>
      </c>
      <c r="I32" s="470" t="s">
        <v>261</v>
      </c>
      <c r="J32" s="471"/>
      <c r="K32" s="407" t="s">
        <v>69</v>
      </c>
      <c r="L32" s="442" t="s">
        <v>247</v>
      </c>
      <c r="M32" s="443"/>
      <c r="N32" s="279" t="s">
        <v>69</v>
      </c>
      <c r="O32" s="479" t="s">
        <v>241</v>
      </c>
      <c r="P32" s="501"/>
    </row>
    <row r="33" spans="2:16" s="335" customFormat="1" ht="32.1" customHeight="1">
      <c r="B33" s="358"/>
      <c r="C33" s="481"/>
      <c r="D33" s="486"/>
      <c r="E33" s="441"/>
      <c r="F33" s="503"/>
      <c r="G33" s="503"/>
      <c r="H33" s="416"/>
      <c r="I33" s="472"/>
      <c r="J33" s="473"/>
      <c r="K33" s="408"/>
      <c r="L33" s="444"/>
      <c r="M33" s="445"/>
      <c r="N33" s="280"/>
      <c r="O33" s="481"/>
      <c r="P33" s="486"/>
    </row>
    <row r="34" spans="2:16" s="335" customFormat="1" ht="12.95" customHeight="1">
      <c r="B34" s="514" t="s">
        <v>48</v>
      </c>
      <c r="C34" s="456"/>
      <c r="D34" s="359" t="s">
        <v>131</v>
      </c>
      <c r="E34" s="455" t="s">
        <v>48</v>
      </c>
      <c r="F34" s="456"/>
      <c r="G34" s="419" t="s">
        <v>249</v>
      </c>
      <c r="H34" s="455" t="s">
        <v>48</v>
      </c>
      <c r="I34" s="456"/>
      <c r="J34" s="417" t="s">
        <v>262</v>
      </c>
      <c r="K34" s="456" t="s">
        <v>48</v>
      </c>
      <c r="L34" s="456"/>
      <c r="M34" s="405" t="s">
        <v>226</v>
      </c>
      <c r="N34" s="455" t="s">
        <v>48</v>
      </c>
      <c r="O34" s="456"/>
      <c r="P34" s="370" t="s">
        <v>242</v>
      </c>
    </row>
    <row r="35" spans="2:16" s="335" customFormat="1" ht="12.95" customHeight="1">
      <c r="B35" s="446" t="s">
        <v>172</v>
      </c>
      <c r="C35" s="447"/>
      <c r="D35" s="313" t="s">
        <v>201</v>
      </c>
      <c r="E35" s="515" t="s">
        <v>172</v>
      </c>
      <c r="F35" s="516"/>
      <c r="G35" s="420" t="s">
        <v>255</v>
      </c>
      <c r="H35" s="515" t="s">
        <v>172</v>
      </c>
      <c r="I35" s="516"/>
      <c r="J35" s="418" t="s">
        <v>228</v>
      </c>
      <c r="K35" s="516" t="s">
        <v>172</v>
      </c>
      <c r="L35" s="517"/>
      <c r="M35" s="406" t="s">
        <v>227</v>
      </c>
      <c r="N35" s="499" t="s">
        <v>172</v>
      </c>
      <c r="O35" s="500"/>
      <c r="P35" s="313" t="s">
        <v>256</v>
      </c>
    </row>
    <row r="36" spans="2:16" s="335" customFormat="1" ht="12.95" customHeight="1">
      <c r="B36" s="330"/>
      <c r="C36" s="330"/>
      <c r="D36" s="331"/>
      <c r="E36" s="330"/>
      <c r="F36" s="330"/>
      <c r="G36" s="331"/>
      <c r="H36" s="330"/>
      <c r="I36" s="330"/>
      <c r="J36" s="331"/>
      <c r="K36" s="330"/>
      <c r="L36" s="330"/>
      <c r="M36" s="331"/>
      <c r="N36" s="330"/>
      <c r="O36" s="330"/>
      <c r="P36" s="331"/>
    </row>
    <row r="37" spans="2:16" s="360" customFormat="1" ht="30.75" customHeight="1">
      <c r="B37" s="330"/>
      <c r="C37" s="532" t="s">
        <v>91</v>
      </c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</row>
    <row r="38" spans="2:16" s="360" customFormat="1" ht="15.75">
      <c r="B38" s="533"/>
      <c r="C38" s="534"/>
      <c r="D38" s="535"/>
      <c r="E38" s="533"/>
      <c r="F38" s="534"/>
      <c r="G38" s="535"/>
      <c r="H38" s="533"/>
      <c r="I38" s="534"/>
      <c r="J38" s="535"/>
      <c r="K38" s="533"/>
      <c r="L38" s="534"/>
      <c r="M38" s="535"/>
      <c r="N38" s="533"/>
      <c r="O38" s="534"/>
      <c r="P38" s="535"/>
    </row>
    <row r="39" spans="2:16" s="360" customFormat="1" ht="21.95" customHeight="1">
      <c r="B39" s="361"/>
      <c r="C39" s="475" t="str">
        <f>'JL ŠKOLKA'!B8</f>
        <v>Ovocná kobliha, mléko</v>
      </c>
      <c r="D39" s="528"/>
      <c r="E39" s="361"/>
      <c r="F39" s="475" t="str">
        <f>'JL ŠKOLKA'!D8</f>
        <v>Dalamánková večka se sýrovo-ředkvičkovou pomazánkou</v>
      </c>
      <c r="G39" s="528"/>
      <c r="H39" s="361"/>
      <c r="I39" s="475" t="str">
        <f>'JL ŠKOLKA'!F8</f>
        <v>Toastový chléb se šunkovo-smetanovou pěnou</v>
      </c>
      <c r="J39" s="528"/>
      <c r="K39" s="361"/>
      <c r="L39" s="475" t="str">
        <f>'JL ŠKOLKA'!H8</f>
        <v>Rohlík s jemnou kuřecí pomazánkou, zelenina</v>
      </c>
      <c r="M39" s="528"/>
      <c r="N39" s="361"/>
      <c r="O39" s="475" t="str">
        <f>'JL ŠKOLKA'!J8</f>
        <v>Chléb s vajíčkovou pomazánkou a tvarohem, čerstvá paprika</v>
      </c>
      <c r="P39" s="528"/>
    </row>
    <row r="40" spans="2:16" s="360" customFormat="1" ht="21.95" customHeight="1">
      <c r="B40" s="362"/>
      <c r="C40" s="477"/>
      <c r="D40" s="529"/>
      <c r="E40" s="362"/>
      <c r="F40" s="477"/>
      <c r="G40" s="529"/>
      <c r="H40" s="362"/>
      <c r="I40" s="477"/>
      <c r="J40" s="529"/>
      <c r="K40" s="362"/>
      <c r="L40" s="477"/>
      <c r="M40" s="529"/>
      <c r="N40" s="362"/>
      <c r="O40" s="477"/>
      <c r="P40" s="529"/>
    </row>
    <row r="41" spans="2:16" s="360" customFormat="1" ht="15">
      <c r="B41" s="455"/>
      <c r="C41" s="456"/>
      <c r="D41" s="363"/>
      <c r="E41" s="455"/>
      <c r="F41" s="456"/>
      <c r="G41" s="363"/>
      <c r="H41" s="455"/>
      <c r="I41" s="456"/>
      <c r="J41" s="363"/>
      <c r="K41" s="455"/>
      <c r="L41" s="456"/>
      <c r="M41" s="363"/>
      <c r="N41" s="455"/>
      <c r="O41" s="456"/>
      <c r="P41" s="363"/>
    </row>
    <row r="42" spans="2:16" s="360" customFormat="1" ht="15">
      <c r="B42" s="530"/>
      <c r="C42" s="531"/>
      <c r="D42" s="364"/>
      <c r="E42" s="530"/>
      <c r="F42" s="531"/>
      <c r="G42" s="364"/>
      <c r="H42" s="530"/>
      <c r="I42" s="531"/>
      <c r="J42" s="364"/>
      <c r="K42" s="530"/>
      <c r="L42" s="531"/>
      <c r="M42" s="364"/>
      <c r="N42" s="530"/>
      <c r="O42" s="531"/>
      <c r="P42" s="364"/>
    </row>
    <row r="43" spans="2:16" s="360" customFormat="1" ht="15"/>
    <row r="44" spans="2:16" s="360" customFormat="1" ht="15.75">
      <c r="B44" s="551"/>
      <c r="C44" s="552"/>
      <c r="D44" s="553"/>
      <c r="E44" s="551"/>
      <c r="F44" s="552"/>
      <c r="G44" s="553"/>
      <c r="H44" s="551"/>
      <c r="I44" s="552"/>
      <c r="J44" s="553"/>
      <c r="K44" s="551"/>
      <c r="L44" s="552"/>
      <c r="M44" s="553"/>
      <c r="N44" s="551"/>
      <c r="O44" s="552"/>
      <c r="P44" s="553"/>
    </row>
    <row r="45" spans="2:16" s="360" customFormat="1" ht="21.95" customHeight="1">
      <c r="B45" s="361"/>
      <c r="C45" s="475" t="str">
        <f>'JL ŠKOLKA'!B20</f>
        <v>Rohlík s pomazánkovým máslem a plátkovým sýrem, ovoce</v>
      </c>
      <c r="D45" s="528"/>
      <c r="E45" s="361"/>
      <c r="F45" s="475" t="str">
        <f>'JL ŠKOLKA'!D20</f>
        <v>Tvarohový dezert s ovocem</v>
      </c>
      <c r="G45" s="528"/>
      <c r="H45" s="361"/>
      <c r="I45" s="475" t="str">
        <f>'JL ŠKOLKA'!F20</f>
        <v>Obložená houska, čerstvá zelenina</v>
      </c>
      <c r="J45" s="528"/>
      <c r="K45" s="361"/>
      <c r="L45" s="475" t="str">
        <f>'JL ŠKOLKA'!H20</f>
        <v>Chia jogurt s ananasem a hruškami, piškoty</v>
      </c>
      <c r="M45" s="528"/>
      <c r="N45" s="361"/>
      <c r="O45" s="475" t="str">
        <f>'JL ŠKOLKA'!J20</f>
        <v>Jahodový koláč s drobenkou, mléko</v>
      </c>
      <c r="P45" s="528"/>
    </row>
    <row r="46" spans="2:16" s="360" customFormat="1" ht="21.95" customHeight="1">
      <c r="B46" s="362"/>
      <c r="C46" s="477"/>
      <c r="D46" s="529"/>
      <c r="E46" s="362"/>
      <c r="F46" s="477"/>
      <c r="G46" s="529"/>
      <c r="H46" s="362"/>
      <c r="I46" s="477"/>
      <c r="J46" s="529"/>
      <c r="K46" s="362"/>
      <c r="L46" s="477"/>
      <c r="M46" s="529"/>
      <c r="N46" s="362"/>
      <c r="O46" s="477"/>
      <c r="P46" s="529"/>
    </row>
    <row r="47" spans="2:16" s="360" customFormat="1" ht="15">
      <c r="B47" s="455"/>
      <c r="C47" s="456"/>
      <c r="D47" s="363"/>
      <c r="E47" s="455"/>
      <c r="F47" s="456"/>
      <c r="G47" s="363"/>
      <c r="H47" s="455"/>
      <c r="I47" s="456"/>
      <c r="J47" s="363"/>
      <c r="K47" s="455"/>
      <c r="L47" s="456"/>
      <c r="M47" s="363"/>
      <c r="N47" s="455"/>
      <c r="O47" s="456"/>
      <c r="P47" s="363"/>
    </row>
    <row r="48" spans="2:16" s="360" customFormat="1" ht="15">
      <c r="B48" s="530"/>
      <c r="C48" s="531"/>
      <c r="D48" s="364"/>
      <c r="E48" s="530"/>
      <c r="F48" s="531"/>
      <c r="G48" s="364"/>
      <c r="H48" s="530"/>
      <c r="I48" s="531"/>
      <c r="J48" s="364"/>
      <c r="K48" s="530"/>
      <c r="L48" s="531"/>
      <c r="M48" s="364"/>
      <c r="N48" s="530"/>
      <c r="O48" s="531"/>
      <c r="P48" s="364"/>
    </row>
    <row r="51" spans="1:16" ht="15">
      <c r="A51" s="365" t="s">
        <v>161</v>
      </c>
      <c r="B51" s="541" t="s">
        <v>156</v>
      </c>
      <c r="C51" s="542"/>
      <c r="D51" s="543"/>
      <c r="E51" s="541" t="s">
        <v>156</v>
      </c>
      <c r="F51" s="542"/>
      <c r="G51" s="543"/>
      <c r="H51" s="541" t="s">
        <v>156</v>
      </c>
      <c r="I51" s="542"/>
      <c r="J51" s="543"/>
      <c r="K51" s="541" t="s">
        <v>156</v>
      </c>
      <c r="L51" s="542"/>
      <c r="M51" s="543"/>
      <c r="N51" s="541" t="s">
        <v>156</v>
      </c>
      <c r="O51" s="542"/>
      <c r="P51" s="543"/>
    </row>
    <row r="52" spans="1:16" ht="14.25" customHeight="1">
      <c r="B52" s="366"/>
      <c r="C52" s="544" t="s">
        <v>162</v>
      </c>
      <c r="D52" s="545"/>
      <c r="E52" s="366"/>
      <c r="F52" s="544" t="s">
        <v>163</v>
      </c>
      <c r="G52" s="545"/>
      <c r="H52" s="366"/>
      <c r="I52" s="544" t="s">
        <v>178</v>
      </c>
      <c r="J52" s="545"/>
      <c r="K52" s="366"/>
      <c r="L52" s="544" t="s">
        <v>164</v>
      </c>
      <c r="M52" s="548"/>
      <c r="N52" s="366"/>
      <c r="O52" s="544" t="s">
        <v>165</v>
      </c>
      <c r="P52" s="550"/>
    </row>
    <row r="53" spans="1:16">
      <c r="B53" s="367"/>
      <c r="C53" s="546"/>
      <c r="D53" s="547"/>
      <c r="E53" s="367"/>
      <c r="F53" s="546"/>
      <c r="G53" s="547"/>
      <c r="H53" s="367"/>
      <c r="I53" s="546"/>
      <c r="J53" s="547"/>
      <c r="K53" s="367"/>
      <c r="L53" s="546"/>
      <c r="M53" s="549"/>
      <c r="N53" s="367"/>
      <c r="O53" s="546"/>
      <c r="P53" s="547"/>
    </row>
    <row r="54" spans="1:16">
      <c r="B54" s="536" t="s">
        <v>48</v>
      </c>
      <c r="C54" s="537"/>
      <c r="D54" s="368" t="s">
        <v>166</v>
      </c>
      <c r="E54" s="536" t="s">
        <v>48</v>
      </c>
      <c r="F54" s="537"/>
      <c r="G54" s="368">
        <v>9.6</v>
      </c>
      <c r="H54" s="536" t="s">
        <v>48</v>
      </c>
      <c r="I54" s="537"/>
      <c r="J54" s="368" t="s">
        <v>167</v>
      </c>
      <c r="K54" s="536" t="s">
        <v>48</v>
      </c>
      <c r="L54" s="537"/>
      <c r="M54" s="368" t="s">
        <v>168</v>
      </c>
      <c r="N54" s="536" t="s">
        <v>48</v>
      </c>
      <c r="O54" s="537"/>
      <c r="P54" s="368" t="s">
        <v>169</v>
      </c>
    </row>
    <row r="55" spans="1:16">
      <c r="B55" s="538"/>
      <c r="C55" s="539"/>
      <c r="D55" s="369"/>
      <c r="E55" s="540"/>
      <c r="F55" s="539"/>
      <c r="G55" s="369"/>
      <c r="H55" s="540"/>
      <c r="I55" s="539"/>
      <c r="J55" s="369"/>
      <c r="K55" s="540"/>
      <c r="L55" s="539"/>
      <c r="M55" s="369"/>
      <c r="N55" s="540"/>
      <c r="O55" s="539"/>
      <c r="P55" s="369"/>
    </row>
  </sheetData>
  <sheetProtection selectLockedCells="1" selectUnlockedCells="1"/>
  <mergeCells count="179"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E42:F42"/>
    <mergeCell ref="H42:I42"/>
    <mergeCell ref="N42:O42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K34:L34"/>
    <mergeCell ref="B34:C34"/>
    <mergeCell ref="E35:F35"/>
    <mergeCell ref="H35:I35"/>
    <mergeCell ref="B35:C35"/>
    <mergeCell ref="F19:G20"/>
    <mergeCell ref="L19:M20"/>
    <mergeCell ref="K21:L21"/>
    <mergeCell ref="C32:D33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I32:J33"/>
    <mergeCell ref="H34:I34"/>
    <mergeCell ref="K25:L25"/>
    <mergeCell ref="H25:I25"/>
    <mergeCell ref="N34:O34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N30:O30"/>
    <mergeCell ref="O19:P20"/>
    <mergeCell ref="K26:L26"/>
    <mergeCell ref="H26:I26"/>
    <mergeCell ref="H14:I14"/>
    <mergeCell ref="I15:J15"/>
    <mergeCell ref="K17:L17"/>
    <mergeCell ref="E14:F14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O15:P15"/>
    <mergeCell ref="N16:O16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E32:E33"/>
    <mergeCell ref="N23:N24"/>
    <mergeCell ref="L32:M33"/>
    <mergeCell ref="N26:O26"/>
    <mergeCell ref="K30:L30"/>
    <mergeCell ref="H18:J18"/>
    <mergeCell ref="K18:M18"/>
    <mergeCell ref="E16:F16"/>
    <mergeCell ref="K16:L16"/>
    <mergeCell ref="E17:F17"/>
    <mergeCell ref="H17:I17"/>
    <mergeCell ref="N31:P31"/>
    <mergeCell ref="N21:O21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L27:M28"/>
  </mergeCells>
  <phoneticPr fontId="16" type="noConversion"/>
  <printOptions horizontalCentered="1" verticalCentered="1"/>
  <pageMargins left="0" right="0" top="0.98425196850393704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88</v>
      </c>
      <c r="E3" s="40"/>
      <c r="F3" s="40"/>
      <c r="G3" s="40"/>
      <c r="H3" s="39" t="s">
        <v>14</v>
      </c>
      <c r="I3" s="84">
        <v>731438138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7" t="s">
        <v>60</v>
      </c>
      <c r="B10" s="188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7" t="s">
        <v>84</v>
      </c>
      <c r="B11" s="189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7" t="s">
        <v>86</v>
      </c>
      <c r="B12" s="190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7" t="s">
        <v>85</v>
      </c>
      <c r="B13" s="190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7" t="s">
        <v>87</v>
      </c>
      <c r="B14" s="191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192"/>
      <c r="B17" s="193"/>
      <c r="C17" s="194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192"/>
      <c r="B18" s="85"/>
      <c r="C18" s="194"/>
      <c r="D18" s="195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192"/>
      <c r="B19" s="193"/>
      <c r="C19" s="194"/>
      <c r="D19" s="195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SLEVÁRNA SAINT GOBAIN - BEROUN</v>
      </c>
      <c r="E30" s="40"/>
      <c r="F30" s="40"/>
      <c r="G30" s="40"/>
      <c r="H30" s="39" t="s">
        <v>14</v>
      </c>
      <c r="I30" s="84">
        <f>I3</f>
        <v>731438138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7" t="s">
        <v>59</v>
      </c>
      <c r="B36" s="188"/>
      <c r="C36" s="105" t="str">
        <f>JL!F12</f>
        <v>Hovězí vývar s vaječnou sedlinou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187" t="s">
        <v>60</v>
      </c>
      <c r="B37" s="188"/>
      <c r="C37" s="83" t="str">
        <f>JL!F15</f>
        <v>Gulášová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187" t="s">
        <v>84</v>
      </c>
      <c r="B38" s="189"/>
      <c r="C38" s="94" t="str">
        <f>JL!F19</f>
        <v>Maminčino kuře s játry, žampiony a těstovinami (pečená kuřecí stehna)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187" t="s">
        <v>86</v>
      </c>
      <c r="B39" s="190"/>
      <c r="C39" s="94" t="str">
        <f>JL!F23</f>
        <v>Segedínský guláš z vepřové plece, houskové knedlíky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187" t="s">
        <v>85</v>
      </c>
      <c r="B40" s="190"/>
      <c r="C40" s="94" t="str">
        <f>JL!F27</f>
        <v>Míchané halušky s máslem a vejci, sypané sýrem s pažitkou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187" t="s">
        <v>87</v>
      </c>
      <c r="B41" s="191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SLEVÁRNA SAINT GOBAIN - BEROUN</v>
      </c>
      <c r="E57" s="40"/>
      <c r="F57" s="40"/>
      <c r="G57" s="40"/>
      <c r="H57" s="39" t="s">
        <v>14</v>
      </c>
      <c r="I57" s="84">
        <f>I30</f>
        <v>731438138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7" t="s">
        <v>59</v>
      </c>
      <c r="B63" s="188"/>
      <c r="C63" s="105" t="str">
        <f>JL!I12</f>
        <v>Slepičí vývar s krupkami, čočkou a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187" t="s">
        <v>60</v>
      </c>
      <c r="B64" s="188"/>
      <c r="C64" s="83" t="str">
        <f>JL!I15</f>
        <v>Bulharská s masem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187" t="s">
        <v>84</v>
      </c>
      <c r="B65" s="189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187" t="s">
        <v>86</v>
      </c>
      <c r="B66" s="190"/>
      <c r="C66" s="94" t="str">
        <f>JL!I23</f>
        <v>Vepřové nudličky na koření  gyros s pečenou cibulí, bylinkový kuskus, tzatziky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187" t="s">
        <v>85</v>
      </c>
      <c r="B67" s="190"/>
      <c r="C67" s="94" t="str">
        <f>JL!I27</f>
        <v>Bavorské vdolečky s tvarohem a slazenou smetanou, studené mléko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187" t="s">
        <v>87</v>
      </c>
      <c r="B68" s="191"/>
      <c r="C68" s="94" t="e">
        <f>JL!#REF!</f>
        <v>#REF!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SLEVÁRNA SAINT GOBAIN - BEROUN</v>
      </c>
      <c r="E84" s="40"/>
      <c r="F84" s="40"/>
      <c r="G84" s="40"/>
      <c r="H84" s="39" t="s">
        <v>14</v>
      </c>
      <c r="I84" s="84">
        <f>I57</f>
        <v>731438138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7" t="s">
        <v>59</v>
      </c>
      <c r="B90" s="188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7" t="s">
        <v>60</v>
      </c>
      <c r="B91" s="188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7" t="s">
        <v>84</v>
      </c>
      <c r="B92" s="189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187" t="s">
        <v>86</v>
      </c>
      <c r="B93" s="190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7" t="s">
        <v>85</v>
      </c>
      <c r="B94" s="190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7" t="s">
        <v>87</v>
      </c>
      <c r="B95" s="191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SLEVÁRNA SAINT GOBAIN - BEROUN</v>
      </c>
      <c r="E111" s="40"/>
      <c r="F111" s="40"/>
      <c r="G111" s="40"/>
      <c r="H111" s="39" t="s">
        <v>14</v>
      </c>
      <c r="I111" s="84">
        <f>I84</f>
        <v>731438138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7" t="s">
        <v>59</v>
      </c>
      <c r="B117" s="188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7" t="s">
        <v>60</v>
      </c>
      <c r="B118" s="188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7" t="s">
        <v>84</v>
      </c>
      <c r="B119" s="189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7" t="s">
        <v>86</v>
      </c>
      <c r="B120" s="190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7" t="s">
        <v>85</v>
      </c>
      <c r="B121" s="190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7" t="s">
        <v>87</v>
      </c>
      <c r="B122" s="191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D18" sqref="D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105</v>
      </c>
      <c r="E3" s="40"/>
      <c r="F3" s="40"/>
      <c r="G3" s="40"/>
      <c r="H3" s="39" t="s">
        <v>14</v>
      </c>
      <c r="I3" s="184"/>
      <c r="J3" s="186"/>
      <c r="K3" s="185"/>
      <c r="L3" s="186"/>
      <c r="M3" s="41"/>
    </row>
    <row r="4" spans="1:13" ht="12.95" customHeight="1">
      <c r="A4" s="379" t="s">
        <v>220</v>
      </c>
      <c r="B4" s="380" t="s">
        <v>221</v>
      </c>
      <c r="C4" s="379" t="s">
        <v>222</v>
      </c>
      <c r="D4" s="381"/>
      <c r="E4" s="627" t="s">
        <v>223</v>
      </c>
      <c r="F4" s="628"/>
      <c r="G4" s="628"/>
      <c r="H4" s="628"/>
      <c r="I4" s="382"/>
      <c r="J4" s="382"/>
      <c r="K4" s="381"/>
      <c r="L4" s="383" t="s">
        <v>224</v>
      </c>
      <c r="M4" s="381"/>
    </row>
    <row r="5" spans="1:13" ht="18" customHeight="1">
      <c r="A5" s="629" t="s">
        <v>225</v>
      </c>
      <c r="B5" s="630"/>
      <c r="C5" s="384" t="s">
        <v>16</v>
      </c>
      <c r="D5" s="385"/>
      <c r="E5" s="386" t="s">
        <v>17</v>
      </c>
      <c r="F5" s="387" t="s">
        <v>18</v>
      </c>
      <c r="G5" s="388" t="s">
        <v>19</v>
      </c>
      <c r="H5" s="388"/>
      <c r="I5" s="389" t="s">
        <v>20</v>
      </c>
      <c r="J5" s="389" t="s">
        <v>21</v>
      </c>
      <c r="K5" s="385"/>
      <c r="L5" s="390" t="s">
        <v>22</v>
      </c>
      <c r="M5" s="391"/>
    </row>
    <row r="6" spans="1:13" ht="15.75" customHeight="1">
      <c r="A6" s="392"/>
      <c r="B6" s="382"/>
      <c r="C6" s="379"/>
      <c r="D6" s="381"/>
      <c r="E6" s="393" t="s">
        <v>23</v>
      </c>
      <c r="F6" s="394"/>
      <c r="G6" s="395" t="s">
        <v>24</v>
      </c>
      <c r="H6" s="386" t="s">
        <v>5</v>
      </c>
      <c r="I6" s="389" t="s">
        <v>25</v>
      </c>
      <c r="J6" s="396" t="s">
        <v>26</v>
      </c>
      <c r="K6" s="381"/>
      <c r="L6" s="393" t="s">
        <v>27</v>
      </c>
      <c r="M6" s="397" t="s">
        <v>28</v>
      </c>
    </row>
    <row r="7" spans="1:13">
      <c r="A7" s="398"/>
      <c r="B7" s="399"/>
      <c r="C7" s="400"/>
      <c r="D7" s="401"/>
      <c r="E7" s="399"/>
      <c r="F7" s="402"/>
      <c r="G7" s="400"/>
      <c r="H7" s="399"/>
      <c r="I7" s="389"/>
      <c r="J7" s="389"/>
      <c r="K7" s="401"/>
      <c r="L7" s="403" t="s">
        <v>29</v>
      </c>
      <c r="M7" s="404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7" t="s">
        <v>60</v>
      </c>
      <c r="B10" s="188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7" t="s">
        <v>84</v>
      </c>
      <c r="B11" s="189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7" t="s">
        <v>86</v>
      </c>
      <c r="B12" s="190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7" t="s">
        <v>85</v>
      </c>
      <c r="B13" s="190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7" t="s">
        <v>87</v>
      </c>
      <c r="B14" s="191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223" t="s">
        <v>108</v>
      </c>
      <c r="B16" s="85"/>
      <c r="C16" s="94" t="str">
        <f>'JL ŠKOLKA'!B8</f>
        <v>Ovocná kobliha, mléko</v>
      </c>
      <c r="D16" s="9"/>
      <c r="E16" s="19" t="s">
        <v>109</v>
      </c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223" t="s">
        <v>107</v>
      </c>
      <c r="B17" s="8"/>
      <c r="C17" s="222" t="str">
        <f>'JL ŠKOLKA'!B20</f>
        <v>Rohlík s pomazánkovým máslem a plátkovým sýrem, ovoce</v>
      </c>
      <c r="D17" s="102"/>
      <c r="E17" s="19" t="s">
        <v>109</v>
      </c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MŠ PETRKLÍČ + ZŠ PETRKLÍČ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379" t="s">
        <v>220</v>
      </c>
      <c r="B31" s="380" t="s">
        <v>221</v>
      </c>
      <c r="C31" s="379" t="s">
        <v>222</v>
      </c>
      <c r="D31" s="381"/>
      <c r="E31" s="627" t="s">
        <v>223</v>
      </c>
      <c r="F31" s="628"/>
      <c r="G31" s="628"/>
      <c r="H31" s="628"/>
      <c r="I31" s="382"/>
      <c r="J31" s="382"/>
      <c r="K31" s="381"/>
      <c r="L31" s="383" t="s">
        <v>224</v>
      </c>
      <c r="M31" s="381"/>
    </row>
    <row r="32" spans="1:13" ht="18" customHeight="1">
      <c r="A32" s="629" t="s">
        <v>225</v>
      </c>
      <c r="B32" s="630"/>
      <c r="C32" s="384" t="s">
        <v>16</v>
      </c>
      <c r="D32" s="385"/>
      <c r="E32" s="386" t="s">
        <v>17</v>
      </c>
      <c r="F32" s="387" t="s">
        <v>18</v>
      </c>
      <c r="G32" s="388" t="s">
        <v>19</v>
      </c>
      <c r="H32" s="388"/>
      <c r="I32" s="389" t="s">
        <v>20</v>
      </c>
      <c r="J32" s="389" t="s">
        <v>21</v>
      </c>
      <c r="K32" s="385"/>
      <c r="L32" s="390" t="s">
        <v>22</v>
      </c>
      <c r="M32" s="391"/>
    </row>
    <row r="33" spans="1:13" ht="15.75" customHeight="1">
      <c r="A33" s="392"/>
      <c r="B33" s="382"/>
      <c r="C33" s="379"/>
      <c r="D33" s="381"/>
      <c r="E33" s="393" t="s">
        <v>23</v>
      </c>
      <c r="F33" s="394"/>
      <c r="G33" s="395" t="s">
        <v>24</v>
      </c>
      <c r="H33" s="386" t="s">
        <v>5</v>
      </c>
      <c r="I33" s="389" t="s">
        <v>25</v>
      </c>
      <c r="J33" s="396" t="s">
        <v>26</v>
      </c>
      <c r="K33" s="381"/>
      <c r="L33" s="393" t="s">
        <v>27</v>
      </c>
      <c r="M33" s="397" t="s">
        <v>28</v>
      </c>
    </row>
    <row r="34" spans="1:13">
      <c r="A34" s="398"/>
      <c r="B34" s="399"/>
      <c r="C34" s="400"/>
      <c r="D34" s="401"/>
      <c r="E34" s="399"/>
      <c r="F34" s="402"/>
      <c r="G34" s="400"/>
      <c r="H34" s="399"/>
      <c r="I34" s="389"/>
      <c r="J34" s="389"/>
      <c r="K34" s="401"/>
      <c r="L34" s="403" t="s">
        <v>29</v>
      </c>
      <c r="M34" s="404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vaječnou sedlinou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Gulášová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73</v>
      </c>
      <c r="B38" s="93"/>
      <c r="C38" s="94" t="str">
        <f>JL!F19</f>
        <v>Maminčino kuře s játry, žampiony a těstovinami (pečená kuřecí stehna)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74</v>
      </c>
      <c r="B39" s="97"/>
      <c r="C39" s="94" t="str">
        <f>JL!F23</f>
        <v>Segedínský guláš z vepřové plece, houskové knedlíky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75</v>
      </c>
      <c r="B40" s="97"/>
      <c r="C40" s="94" t="str">
        <f>JL!F27</f>
        <v>Míchané halušky s máslem a vejci, sypané sýrem s pažitkou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76</v>
      </c>
      <c r="B41" s="98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223" t="s">
        <v>108</v>
      </c>
      <c r="B43" s="85"/>
      <c r="C43" s="94" t="str">
        <f>'JL ŠKOLKA'!D8</f>
        <v>Dalamánková večka se sýrovo-ředkvičkovou pomazánkou</v>
      </c>
      <c r="D43" s="9"/>
      <c r="E43" s="19" t="s">
        <v>109</v>
      </c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223" t="s">
        <v>107</v>
      </c>
      <c r="B44" s="8"/>
      <c r="C44" s="222" t="str">
        <f>'JL ŠKOLKA'!D20</f>
        <v>Tvarohový dezert s ovocem</v>
      </c>
      <c r="D44" s="102"/>
      <c r="E44" s="19" t="s">
        <v>109</v>
      </c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MŠ PETRKLÍČ + ZŠ PETRKLÍČ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379" t="s">
        <v>220</v>
      </c>
      <c r="B58" s="380" t="s">
        <v>221</v>
      </c>
      <c r="C58" s="379" t="s">
        <v>222</v>
      </c>
      <c r="D58" s="381"/>
      <c r="E58" s="627" t="s">
        <v>223</v>
      </c>
      <c r="F58" s="628"/>
      <c r="G58" s="628"/>
      <c r="H58" s="628"/>
      <c r="I58" s="382"/>
      <c r="J58" s="382"/>
      <c r="K58" s="381"/>
      <c r="L58" s="383" t="s">
        <v>224</v>
      </c>
      <c r="M58" s="381"/>
    </row>
    <row r="59" spans="1:13" ht="18" customHeight="1">
      <c r="A59" s="629" t="s">
        <v>225</v>
      </c>
      <c r="B59" s="630"/>
      <c r="C59" s="384" t="s">
        <v>16</v>
      </c>
      <c r="D59" s="385"/>
      <c r="E59" s="386" t="s">
        <v>17</v>
      </c>
      <c r="F59" s="387" t="s">
        <v>18</v>
      </c>
      <c r="G59" s="388" t="s">
        <v>19</v>
      </c>
      <c r="H59" s="388"/>
      <c r="I59" s="389" t="s">
        <v>20</v>
      </c>
      <c r="J59" s="389" t="s">
        <v>21</v>
      </c>
      <c r="K59" s="385"/>
      <c r="L59" s="390" t="s">
        <v>22</v>
      </c>
      <c r="M59" s="391"/>
    </row>
    <row r="60" spans="1:13" ht="15.75" customHeight="1">
      <c r="A60" s="392"/>
      <c r="B60" s="382"/>
      <c r="C60" s="379"/>
      <c r="D60" s="381"/>
      <c r="E60" s="393" t="s">
        <v>23</v>
      </c>
      <c r="F60" s="394"/>
      <c r="G60" s="395" t="s">
        <v>24</v>
      </c>
      <c r="H60" s="386" t="s">
        <v>5</v>
      </c>
      <c r="I60" s="389" t="s">
        <v>25</v>
      </c>
      <c r="J60" s="396" t="s">
        <v>26</v>
      </c>
      <c r="K60" s="381"/>
      <c r="L60" s="393" t="s">
        <v>27</v>
      </c>
      <c r="M60" s="397" t="s">
        <v>28</v>
      </c>
    </row>
    <row r="61" spans="1:13">
      <c r="A61" s="398"/>
      <c r="B61" s="399"/>
      <c r="C61" s="400"/>
      <c r="D61" s="401"/>
      <c r="E61" s="399"/>
      <c r="F61" s="402"/>
      <c r="G61" s="400"/>
      <c r="H61" s="399"/>
      <c r="I61" s="389"/>
      <c r="J61" s="389"/>
      <c r="K61" s="401"/>
      <c r="L61" s="403" t="s">
        <v>29</v>
      </c>
      <c r="M61" s="404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Slepičí vývar s krupkami, čočkou a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Bulharská s masem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73</v>
      </c>
      <c r="B65" s="93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74</v>
      </c>
      <c r="B66" s="97"/>
      <c r="C66" s="94" t="str">
        <f>JL!I23</f>
        <v>Vepřové nudličky na koření  gyros s pečenou cibulí, bylinkový kuskus, tzatziky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75</v>
      </c>
      <c r="B67" s="97"/>
      <c r="C67" s="94" t="str">
        <f>JL!I27</f>
        <v>Bavorské vdolečky s tvarohem a slazenou smetanou, studené mléko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76</v>
      </c>
      <c r="B68" s="98"/>
      <c r="C68" s="94" t="e">
        <f>JL!#REF!</f>
        <v>#REF!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223" t="s">
        <v>108</v>
      </c>
      <c r="B70" s="85"/>
      <c r="C70" s="94" t="str">
        <f>'JL ŠKOLKA'!F8</f>
        <v>Toastový chléb se šunkovo-smetanovou pěnou</v>
      </c>
      <c r="D70" s="9"/>
      <c r="E70" s="19" t="s">
        <v>109</v>
      </c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223" t="s">
        <v>107</v>
      </c>
      <c r="B71" s="8"/>
      <c r="C71" s="222" t="str">
        <f>'JL ŠKOLKA'!F20</f>
        <v>Obložená houska, čerstvá zelenina</v>
      </c>
      <c r="D71" s="102"/>
      <c r="E71" s="19" t="s">
        <v>109</v>
      </c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MŠ PETRKLÍČ + ZŠ PETRKLÍČ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379" t="s">
        <v>220</v>
      </c>
      <c r="B85" s="380" t="s">
        <v>221</v>
      </c>
      <c r="C85" s="379" t="s">
        <v>222</v>
      </c>
      <c r="D85" s="381"/>
      <c r="E85" s="627" t="s">
        <v>223</v>
      </c>
      <c r="F85" s="628"/>
      <c r="G85" s="628"/>
      <c r="H85" s="628"/>
      <c r="I85" s="382"/>
      <c r="J85" s="382"/>
      <c r="K85" s="381"/>
      <c r="L85" s="383" t="s">
        <v>224</v>
      </c>
      <c r="M85" s="381"/>
    </row>
    <row r="86" spans="1:13" ht="18" customHeight="1">
      <c r="A86" s="629" t="s">
        <v>225</v>
      </c>
      <c r="B86" s="630"/>
      <c r="C86" s="384" t="s">
        <v>16</v>
      </c>
      <c r="D86" s="385"/>
      <c r="E86" s="386" t="s">
        <v>17</v>
      </c>
      <c r="F86" s="387" t="s">
        <v>18</v>
      </c>
      <c r="G86" s="388" t="s">
        <v>19</v>
      </c>
      <c r="H86" s="388"/>
      <c r="I86" s="389" t="s">
        <v>20</v>
      </c>
      <c r="J86" s="389" t="s">
        <v>21</v>
      </c>
      <c r="K86" s="385"/>
      <c r="L86" s="390" t="s">
        <v>22</v>
      </c>
      <c r="M86" s="391"/>
    </row>
    <row r="87" spans="1:13" ht="15.75" customHeight="1">
      <c r="A87" s="392"/>
      <c r="B87" s="382"/>
      <c r="C87" s="379"/>
      <c r="D87" s="381"/>
      <c r="E87" s="393" t="s">
        <v>23</v>
      </c>
      <c r="F87" s="394"/>
      <c r="G87" s="395" t="s">
        <v>24</v>
      </c>
      <c r="H87" s="386" t="s">
        <v>5</v>
      </c>
      <c r="I87" s="389" t="s">
        <v>25</v>
      </c>
      <c r="J87" s="396" t="s">
        <v>26</v>
      </c>
      <c r="K87" s="381"/>
      <c r="L87" s="393" t="s">
        <v>27</v>
      </c>
      <c r="M87" s="397" t="s">
        <v>28</v>
      </c>
    </row>
    <row r="88" spans="1:13">
      <c r="A88" s="398"/>
      <c r="B88" s="399"/>
      <c r="C88" s="400"/>
      <c r="D88" s="401"/>
      <c r="E88" s="399"/>
      <c r="F88" s="402"/>
      <c r="G88" s="400"/>
      <c r="H88" s="399"/>
      <c r="I88" s="389"/>
      <c r="J88" s="389"/>
      <c r="K88" s="401"/>
      <c r="L88" s="403" t="s">
        <v>29</v>
      </c>
      <c r="M88" s="404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73</v>
      </c>
      <c r="B92" s="93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74</v>
      </c>
      <c r="B93" s="97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75</v>
      </c>
      <c r="B94" s="97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76</v>
      </c>
      <c r="B95" s="98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223" t="s">
        <v>108</v>
      </c>
      <c r="B97" s="85"/>
      <c r="C97" s="94" t="str">
        <f>'JL ŠKOLKA'!H8</f>
        <v>Rohlík s jemnou kuřecí pomazánkou, zelenina</v>
      </c>
      <c r="D97" s="9"/>
      <c r="E97" s="19" t="s">
        <v>109</v>
      </c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223" t="s">
        <v>107</v>
      </c>
      <c r="B98" s="8"/>
      <c r="C98" s="222" t="str">
        <f>'JL ŠKOLKA'!H20</f>
        <v>Chia jogurt s ananasem a hruškami, piškoty</v>
      </c>
      <c r="D98" s="102"/>
      <c r="E98" s="19" t="s">
        <v>109</v>
      </c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MŠ PETRKLÍČ + ZŠ PETRKLÍČ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379" t="s">
        <v>220</v>
      </c>
      <c r="B112" s="380" t="s">
        <v>221</v>
      </c>
      <c r="C112" s="379" t="s">
        <v>222</v>
      </c>
      <c r="D112" s="381"/>
      <c r="E112" s="627" t="s">
        <v>223</v>
      </c>
      <c r="F112" s="628"/>
      <c r="G112" s="628"/>
      <c r="H112" s="628"/>
      <c r="I112" s="382"/>
      <c r="J112" s="382"/>
      <c r="K112" s="381"/>
      <c r="L112" s="383" t="s">
        <v>224</v>
      </c>
      <c r="M112" s="381"/>
    </row>
    <row r="113" spans="1:13" ht="18" customHeight="1">
      <c r="A113" s="629" t="s">
        <v>225</v>
      </c>
      <c r="B113" s="630"/>
      <c r="C113" s="384" t="s">
        <v>16</v>
      </c>
      <c r="D113" s="385"/>
      <c r="E113" s="386" t="s">
        <v>17</v>
      </c>
      <c r="F113" s="387" t="s">
        <v>18</v>
      </c>
      <c r="G113" s="388" t="s">
        <v>19</v>
      </c>
      <c r="H113" s="388"/>
      <c r="I113" s="389" t="s">
        <v>20</v>
      </c>
      <c r="J113" s="389" t="s">
        <v>21</v>
      </c>
      <c r="K113" s="385"/>
      <c r="L113" s="390" t="s">
        <v>22</v>
      </c>
      <c r="M113" s="391"/>
    </row>
    <row r="114" spans="1:13" ht="15.75" customHeight="1">
      <c r="A114" s="392"/>
      <c r="B114" s="382"/>
      <c r="C114" s="379"/>
      <c r="D114" s="381"/>
      <c r="E114" s="393" t="s">
        <v>23</v>
      </c>
      <c r="F114" s="394"/>
      <c r="G114" s="395" t="s">
        <v>24</v>
      </c>
      <c r="H114" s="386" t="s">
        <v>5</v>
      </c>
      <c r="I114" s="389" t="s">
        <v>25</v>
      </c>
      <c r="J114" s="396" t="s">
        <v>26</v>
      </c>
      <c r="K114" s="381"/>
      <c r="L114" s="393" t="s">
        <v>27</v>
      </c>
      <c r="M114" s="397" t="s">
        <v>28</v>
      </c>
    </row>
    <row r="115" spans="1:13">
      <c r="A115" s="398"/>
      <c r="B115" s="399"/>
      <c r="C115" s="400"/>
      <c r="D115" s="401"/>
      <c r="E115" s="399"/>
      <c r="F115" s="402"/>
      <c r="G115" s="400"/>
      <c r="H115" s="399"/>
      <c r="I115" s="389"/>
      <c r="J115" s="389"/>
      <c r="K115" s="401"/>
      <c r="L115" s="403" t="s">
        <v>29</v>
      </c>
      <c r="M115" s="404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73</v>
      </c>
      <c r="B119" s="93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74</v>
      </c>
      <c r="B120" s="97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75</v>
      </c>
      <c r="B121" s="97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76</v>
      </c>
      <c r="B122" s="98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223" t="s">
        <v>108</v>
      </c>
      <c r="B124" s="85"/>
      <c r="C124" s="94" t="str">
        <f>'JL ŠKOLKA'!J8</f>
        <v>Chléb s vajíčkovou pomazánkou a tvarohem, čerstvá paprika</v>
      </c>
      <c r="D124" s="9"/>
      <c r="E124" s="19" t="s">
        <v>109</v>
      </c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223" t="s">
        <v>107</v>
      </c>
      <c r="B125" s="8"/>
      <c r="C125" s="222" t="str">
        <f>'JL ŠKOLKA'!J20</f>
        <v>Jahodový koláč s drobenkou, mléko</v>
      </c>
      <c r="D125" s="102"/>
      <c r="E125" s="19" t="s">
        <v>109</v>
      </c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106</v>
      </c>
      <c r="E3" s="40"/>
      <c r="F3" s="40"/>
      <c r="G3" s="40"/>
      <c r="H3" s="39" t="s">
        <v>14</v>
      </c>
      <c r="I3" s="184"/>
      <c r="J3" s="186"/>
      <c r="K3" s="185"/>
      <c r="L3" s="186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7" t="s">
        <v>60</v>
      </c>
      <c r="B10" s="188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7" t="s">
        <v>84</v>
      </c>
      <c r="B11" s="189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7" t="s">
        <v>86</v>
      </c>
      <c r="B12" s="190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7" t="s">
        <v>85</v>
      </c>
      <c r="B13" s="190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7" t="s">
        <v>87</v>
      </c>
      <c r="B14" s="191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ZŠ BROUČCI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vaječnou sedlinou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Gulášová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73</v>
      </c>
      <c r="B38" s="93"/>
      <c r="C38" s="94" t="str">
        <f>JL!F19</f>
        <v>Maminčino kuře s játry, žampiony a těstovinami (pečená kuřecí stehna)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74</v>
      </c>
      <c r="B39" s="97"/>
      <c r="C39" s="94" t="str">
        <f>JL!F23</f>
        <v>Segedínský guláš z vepřové plece, houskové knedlíky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75</v>
      </c>
      <c r="B40" s="97"/>
      <c r="C40" s="94" t="str">
        <f>JL!F27</f>
        <v>Míchané halušky s máslem a vejci, sypané sýrem s pažitkou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76</v>
      </c>
      <c r="B41" s="98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ZŠ BROUČCI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Slepičí vývar s krupkami, čočkou a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Bulharská s masem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73</v>
      </c>
      <c r="B65" s="93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74</v>
      </c>
      <c r="B66" s="97"/>
      <c r="C66" s="94" t="str">
        <f>JL!I23</f>
        <v>Vepřové nudličky na koření  gyros s pečenou cibulí, bylinkový kuskus, tzatziky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75</v>
      </c>
      <c r="B67" s="97"/>
      <c r="C67" s="94" t="str">
        <f>JL!I27</f>
        <v>Bavorské vdolečky s tvarohem a slazenou smetanou, studené mléko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76</v>
      </c>
      <c r="B68" s="98"/>
      <c r="C68" s="94" t="e">
        <f>JL!#REF!</f>
        <v>#REF!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ZŠ BROUČCI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73</v>
      </c>
      <c r="B92" s="93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74</v>
      </c>
      <c r="B93" s="97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75</v>
      </c>
      <c r="B94" s="97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76</v>
      </c>
      <c r="B95" s="98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ZŠ BROUČCI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73</v>
      </c>
      <c r="B119" s="93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74</v>
      </c>
      <c r="B120" s="97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75</v>
      </c>
      <c r="B121" s="97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76</v>
      </c>
      <c r="B122" s="98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08" workbookViewId="0">
      <selection activeCell="D18" sqref="D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56" t="s">
        <v>41</v>
      </c>
      <c r="B1" s="35"/>
      <c r="C1" s="35"/>
      <c r="D1" s="35"/>
      <c r="E1" s="35"/>
      <c r="F1" s="35"/>
      <c r="G1" s="36"/>
      <c r="H1" s="257" t="s">
        <v>11</v>
      </c>
      <c r="I1" s="37">
        <f>JL!B10</f>
        <v>45796</v>
      </c>
      <c r="J1" s="35"/>
      <c r="K1" s="35"/>
      <c r="L1" s="35"/>
      <c r="M1" s="258"/>
    </row>
    <row r="2" spans="1:13" ht="16.5" customHeight="1">
      <c r="A2" s="259" t="s">
        <v>12</v>
      </c>
      <c r="B2" s="193"/>
      <c r="C2" s="195"/>
      <c r="D2" s="260" t="s">
        <v>13</v>
      </c>
      <c r="E2" s="193"/>
      <c r="F2" s="193"/>
      <c r="G2" s="193"/>
      <c r="H2" s="259" t="s">
        <v>14</v>
      </c>
      <c r="I2" s="261" t="s">
        <v>70</v>
      </c>
      <c r="J2" s="193"/>
      <c r="K2" s="193"/>
      <c r="L2" s="193"/>
      <c r="M2" s="195"/>
    </row>
    <row r="3" spans="1:13" ht="16.5" customHeight="1">
      <c r="A3" s="39" t="s">
        <v>15</v>
      </c>
      <c r="B3" s="40"/>
      <c r="C3" s="195"/>
      <c r="D3" s="53" t="s">
        <v>155</v>
      </c>
      <c r="E3" s="40"/>
      <c r="F3" s="40"/>
      <c r="G3" s="40"/>
      <c r="H3" s="39" t="s">
        <v>14</v>
      </c>
      <c r="I3" s="84"/>
      <c r="J3" s="40"/>
      <c r="K3" s="40"/>
      <c r="L3" s="40"/>
      <c r="M3" s="41"/>
    </row>
    <row r="4" spans="1:13" ht="12.95" customHeight="1">
      <c r="A4" s="379" t="s">
        <v>220</v>
      </c>
      <c r="B4" s="380" t="s">
        <v>221</v>
      </c>
      <c r="C4" s="379" t="s">
        <v>222</v>
      </c>
      <c r="D4" s="381"/>
      <c r="E4" s="627" t="s">
        <v>223</v>
      </c>
      <c r="F4" s="628"/>
      <c r="G4" s="628"/>
      <c r="H4" s="628"/>
      <c r="I4" s="382"/>
      <c r="J4" s="382"/>
      <c r="K4" s="381"/>
      <c r="L4" s="383" t="s">
        <v>224</v>
      </c>
      <c r="M4" s="381"/>
    </row>
    <row r="5" spans="1:13" ht="18" customHeight="1">
      <c r="A5" s="629" t="s">
        <v>225</v>
      </c>
      <c r="B5" s="630"/>
      <c r="C5" s="384" t="s">
        <v>16</v>
      </c>
      <c r="D5" s="385"/>
      <c r="E5" s="386" t="s">
        <v>17</v>
      </c>
      <c r="F5" s="387" t="s">
        <v>18</v>
      </c>
      <c r="G5" s="388" t="s">
        <v>19</v>
      </c>
      <c r="H5" s="388"/>
      <c r="I5" s="389" t="s">
        <v>20</v>
      </c>
      <c r="J5" s="389" t="s">
        <v>21</v>
      </c>
      <c r="K5" s="385"/>
      <c r="L5" s="390" t="s">
        <v>22</v>
      </c>
      <c r="M5" s="391"/>
    </row>
    <row r="6" spans="1:13" ht="15.75" customHeight="1">
      <c r="A6" s="392"/>
      <c r="B6" s="382"/>
      <c r="C6" s="379"/>
      <c r="D6" s="381"/>
      <c r="E6" s="393" t="s">
        <v>23</v>
      </c>
      <c r="F6" s="394"/>
      <c r="G6" s="395" t="s">
        <v>24</v>
      </c>
      <c r="H6" s="386" t="s">
        <v>5</v>
      </c>
      <c r="I6" s="389" t="s">
        <v>25</v>
      </c>
      <c r="J6" s="396" t="s">
        <v>26</v>
      </c>
      <c r="K6" s="381"/>
      <c r="L6" s="393" t="s">
        <v>27</v>
      </c>
      <c r="M6" s="397" t="s">
        <v>28</v>
      </c>
    </row>
    <row r="7" spans="1:13">
      <c r="A7" s="398"/>
      <c r="B7" s="399"/>
      <c r="C7" s="400"/>
      <c r="D7" s="401"/>
      <c r="E7" s="399"/>
      <c r="F7" s="402"/>
      <c r="G7" s="400"/>
      <c r="H7" s="399"/>
      <c r="I7" s="389"/>
      <c r="J7" s="389"/>
      <c r="K7" s="401"/>
      <c r="L7" s="403" t="s">
        <v>29</v>
      </c>
      <c r="M7" s="404" t="s">
        <v>30</v>
      </c>
    </row>
    <row r="8" spans="1:13">
      <c r="A8" s="263">
        <v>1</v>
      </c>
      <c r="B8" s="264"/>
      <c r="C8" s="263">
        <v>2</v>
      </c>
      <c r="D8" s="265"/>
      <c r="E8" s="264">
        <v>3</v>
      </c>
      <c r="F8" s="21">
        <v>4</v>
      </c>
      <c r="G8" s="264">
        <v>5</v>
      </c>
      <c r="H8" s="21">
        <v>6</v>
      </c>
      <c r="I8" s="21">
        <v>7</v>
      </c>
      <c r="J8" s="21">
        <v>8</v>
      </c>
      <c r="K8" s="264"/>
      <c r="L8" s="21">
        <v>9</v>
      </c>
      <c r="M8" s="265">
        <v>10</v>
      </c>
    </row>
    <row r="9" spans="1:13" ht="18.95" customHeight="1">
      <c r="A9" s="266" t="s">
        <v>59</v>
      </c>
      <c r="B9" s="267"/>
      <c r="C9" s="260" t="str">
        <f>JL!C12</f>
        <v>Krupicová s vejcem</v>
      </c>
      <c r="D9" s="195"/>
      <c r="E9" s="264" t="s">
        <v>31</v>
      </c>
      <c r="F9" s="21"/>
      <c r="G9" s="268"/>
      <c r="H9" s="23"/>
      <c r="I9" s="23"/>
      <c r="J9" s="24"/>
      <c r="K9" s="85"/>
      <c r="L9" s="91"/>
      <c r="M9" s="262"/>
    </row>
    <row r="10" spans="1:13" ht="18.95" customHeight="1">
      <c r="A10" s="266" t="s">
        <v>60</v>
      </c>
      <c r="B10" s="267"/>
      <c r="C10" s="260" t="str">
        <f>JL!C15</f>
        <v>Selská</v>
      </c>
      <c r="D10" s="195"/>
      <c r="E10" s="87" t="s">
        <v>31</v>
      </c>
      <c r="F10" s="21"/>
      <c r="G10" s="92"/>
      <c r="H10" s="23"/>
      <c r="I10" s="25"/>
      <c r="J10" s="24"/>
      <c r="K10" s="193"/>
      <c r="L10" s="91"/>
      <c r="M10" s="195"/>
    </row>
    <row r="11" spans="1:13" ht="18.95" customHeight="1">
      <c r="A11" s="266" t="s">
        <v>84</v>
      </c>
      <c r="B11" s="189"/>
      <c r="C11" s="269" t="str">
        <f>JL!C19</f>
        <v>Dušená vepřová kýta na žampionech, vařené těstoviny</v>
      </c>
      <c r="D11" s="195"/>
      <c r="E11" s="264" t="s">
        <v>31</v>
      </c>
      <c r="F11" s="21"/>
      <c r="G11" s="270"/>
      <c r="H11" s="95"/>
      <c r="I11" s="25"/>
      <c r="J11" s="24"/>
      <c r="K11" s="85"/>
      <c r="L11" s="96"/>
      <c r="M11" s="262"/>
    </row>
    <row r="12" spans="1:13" ht="18.95" customHeight="1">
      <c r="A12" s="266" t="s">
        <v>86</v>
      </c>
      <c r="B12" s="271"/>
      <c r="C12" s="269" t="str">
        <f>JL!C23</f>
        <v>Kuřecí játra po čínsku s bambusem, jasmínová rýže</v>
      </c>
      <c r="D12" s="195"/>
      <c r="E12" s="87" t="s">
        <v>31</v>
      </c>
      <c r="F12" s="21"/>
      <c r="G12" s="270"/>
      <c r="H12" s="23"/>
      <c r="I12" s="25"/>
      <c r="J12" s="24"/>
      <c r="K12" s="193"/>
      <c r="L12" s="91"/>
      <c r="M12" s="195"/>
    </row>
    <row r="13" spans="1:13" ht="18.95" customHeight="1">
      <c r="A13" s="266" t="s">
        <v>85</v>
      </c>
      <c r="B13" s="271"/>
      <c r="C13" s="269" t="str">
        <f>JL!C27</f>
        <v>Thajské rýžové nudle s restovanou zeleninou sypané smaženou cibulkou</v>
      </c>
      <c r="D13" s="195"/>
      <c r="E13" s="264" t="s">
        <v>31</v>
      </c>
      <c r="F13" s="21"/>
      <c r="G13" s="270"/>
      <c r="H13" s="23"/>
      <c r="I13" s="27"/>
      <c r="J13" s="24"/>
      <c r="K13" s="193"/>
      <c r="L13" s="91"/>
      <c r="M13" s="195"/>
    </row>
    <row r="14" spans="1:13" ht="18.95" customHeight="1">
      <c r="A14" s="266" t="s">
        <v>157</v>
      </c>
      <c r="B14" s="191"/>
      <c r="C14" s="269" t="s">
        <v>158</v>
      </c>
      <c r="D14" s="195"/>
      <c r="E14" s="264" t="s">
        <v>31</v>
      </c>
      <c r="F14" s="21"/>
      <c r="G14" s="270"/>
      <c r="H14" s="23"/>
      <c r="I14" s="27"/>
      <c r="J14" s="24"/>
      <c r="K14" s="85"/>
      <c r="L14" s="96"/>
      <c r="M14" s="262"/>
    </row>
    <row r="15" spans="1:13" ht="18.95" customHeight="1">
      <c r="A15" s="422" t="s">
        <v>263</v>
      </c>
      <c r="B15" s="423"/>
      <c r="C15" s="631" t="e">
        <v>#REF!</v>
      </c>
      <c r="D15" s="632"/>
      <c r="E15" s="424"/>
      <c r="F15" s="21"/>
      <c r="G15" s="425"/>
      <c r="H15" s="23"/>
      <c r="I15" s="27"/>
      <c r="J15" s="24"/>
      <c r="K15" s="426"/>
      <c r="L15" s="91"/>
      <c r="M15" s="427"/>
    </row>
    <row r="16" spans="1:13" ht="18.95" customHeight="1">
      <c r="A16" s="260"/>
      <c r="B16" s="85"/>
      <c r="C16" s="260"/>
      <c r="D16" s="195"/>
      <c r="E16" s="264"/>
      <c r="F16" s="21"/>
      <c r="G16" s="272"/>
      <c r="H16" s="23"/>
      <c r="I16" s="27"/>
      <c r="J16" s="24"/>
      <c r="K16" s="85"/>
      <c r="L16" s="96"/>
      <c r="M16" s="262"/>
    </row>
    <row r="17" spans="1:13" ht="18.95" customHeight="1">
      <c r="A17" s="192"/>
      <c r="B17" s="193"/>
      <c r="C17" s="194"/>
      <c r="D17" s="273"/>
      <c r="E17" s="264"/>
      <c r="F17" s="21"/>
      <c r="G17" s="272"/>
      <c r="H17" s="23"/>
      <c r="I17" s="25"/>
      <c r="J17" s="24"/>
      <c r="K17" s="193"/>
      <c r="L17" s="91"/>
      <c r="M17" s="195"/>
    </row>
    <row r="18" spans="1:13" ht="36" customHeight="1">
      <c r="A18" s="192"/>
      <c r="B18" s="85"/>
      <c r="C18" s="194"/>
      <c r="D18" s="195"/>
      <c r="E18" s="264"/>
      <c r="F18" s="21"/>
      <c r="G18" s="272"/>
      <c r="H18" s="23"/>
      <c r="I18" s="27"/>
      <c r="J18" s="24"/>
      <c r="K18" s="85"/>
      <c r="L18" s="96"/>
      <c r="M18" s="262"/>
    </row>
    <row r="19" spans="1:13" ht="18.95" customHeight="1">
      <c r="A19" s="192"/>
      <c r="B19" s="193"/>
      <c r="C19" s="194"/>
      <c r="D19" s="195"/>
      <c r="E19" s="264"/>
      <c r="F19" s="21"/>
      <c r="G19" s="272"/>
      <c r="H19" s="23"/>
      <c r="I19" s="25"/>
      <c r="J19" s="24"/>
      <c r="K19" s="193"/>
      <c r="L19" s="91"/>
      <c r="M19" s="195"/>
    </row>
    <row r="20" spans="1:13" ht="18.95" customHeight="1">
      <c r="A20" s="260"/>
      <c r="B20" s="193"/>
      <c r="C20" s="260"/>
      <c r="D20" s="195"/>
      <c r="E20" s="264"/>
      <c r="F20" s="21"/>
      <c r="G20" s="272"/>
      <c r="H20" s="23"/>
      <c r="I20" s="25"/>
      <c r="J20" s="24"/>
      <c r="K20" s="193"/>
      <c r="L20" s="91"/>
      <c r="M20" s="195"/>
    </row>
    <row r="21" spans="1:13" ht="18.95" customHeight="1">
      <c r="A21" s="260"/>
      <c r="B21" s="193"/>
      <c r="C21" s="260"/>
      <c r="D21" s="193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262"/>
    </row>
    <row r="23" spans="1:13">
      <c r="A23" s="260" t="s">
        <v>44</v>
      </c>
      <c r="B23" s="193"/>
      <c r="C23" s="193"/>
      <c r="D23" s="193"/>
      <c r="E23" s="193"/>
      <c r="F23" s="193"/>
      <c r="G23" s="193"/>
      <c r="H23" s="274"/>
      <c r="I23" s="193"/>
      <c r="J23" s="193"/>
      <c r="K23" s="193"/>
      <c r="L23" s="193"/>
      <c r="M23" s="195"/>
    </row>
    <row r="24" spans="1:13">
      <c r="A24" s="260" t="s">
        <v>33</v>
      </c>
      <c r="B24" s="193"/>
      <c r="C24" s="193"/>
      <c r="D24" s="193"/>
      <c r="E24" s="193"/>
      <c r="F24" s="193"/>
      <c r="G24" s="193" t="s">
        <v>34</v>
      </c>
      <c r="H24" s="193"/>
      <c r="I24" s="193"/>
      <c r="J24" s="193" t="s">
        <v>35</v>
      </c>
      <c r="K24" s="193"/>
      <c r="L24" s="193"/>
      <c r="M24" s="195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262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33" t="s">
        <v>49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256" t="s">
        <v>41</v>
      </c>
      <c r="B28" s="35"/>
      <c r="C28" s="35"/>
      <c r="D28" s="35"/>
      <c r="E28" s="35"/>
      <c r="F28" s="35"/>
      <c r="G28" s="36"/>
      <c r="H28" s="257" t="s">
        <v>11</v>
      </c>
      <c r="I28" s="37">
        <f>I1+1</f>
        <v>45797</v>
      </c>
      <c r="J28" s="35"/>
      <c r="K28" s="35"/>
      <c r="L28" s="35"/>
      <c r="M28" s="258"/>
    </row>
    <row r="29" spans="1:13" ht="16.5" customHeight="1">
      <c r="A29" s="259" t="s">
        <v>12</v>
      </c>
      <c r="B29" s="193"/>
      <c r="C29" s="195"/>
      <c r="D29" s="260" t="s">
        <v>13</v>
      </c>
      <c r="E29" s="193"/>
      <c r="F29" s="193"/>
      <c r="G29" s="193"/>
      <c r="H29" s="259" t="s">
        <v>14</v>
      </c>
      <c r="I29" s="261" t="s">
        <v>43</v>
      </c>
      <c r="J29" s="193"/>
      <c r="K29" s="193"/>
      <c r="L29" s="193"/>
      <c r="M29" s="195"/>
    </row>
    <row r="30" spans="1:13" ht="16.5" customHeight="1">
      <c r="A30" s="39" t="s">
        <v>15</v>
      </c>
      <c r="B30" s="40"/>
      <c r="C30" s="195"/>
      <c r="D30" s="53" t="str">
        <f>D3</f>
        <v>AEROSOL SERVICES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379" t="s">
        <v>220</v>
      </c>
      <c r="B31" s="380" t="s">
        <v>221</v>
      </c>
      <c r="C31" s="379" t="s">
        <v>222</v>
      </c>
      <c r="D31" s="381"/>
      <c r="E31" s="627" t="s">
        <v>223</v>
      </c>
      <c r="F31" s="628"/>
      <c r="G31" s="628"/>
      <c r="H31" s="628"/>
      <c r="I31" s="382"/>
      <c r="J31" s="382"/>
      <c r="K31" s="381"/>
      <c r="L31" s="383" t="s">
        <v>224</v>
      </c>
      <c r="M31" s="381"/>
    </row>
    <row r="32" spans="1:13" ht="18" customHeight="1">
      <c r="A32" s="629" t="s">
        <v>225</v>
      </c>
      <c r="B32" s="630"/>
      <c r="C32" s="384" t="s">
        <v>16</v>
      </c>
      <c r="D32" s="385"/>
      <c r="E32" s="386" t="s">
        <v>17</v>
      </c>
      <c r="F32" s="387" t="s">
        <v>18</v>
      </c>
      <c r="G32" s="388" t="s">
        <v>19</v>
      </c>
      <c r="H32" s="388"/>
      <c r="I32" s="389" t="s">
        <v>20</v>
      </c>
      <c r="J32" s="389" t="s">
        <v>21</v>
      </c>
      <c r="K32" s="385"/>
      <c r="L32" s="390" t="s">
        <v>22</v>
      </c>
      <c r="M32" s="391"/>
    </row>
    <row r="33" spans="1:13" ht="15.75" customHeight="1">
      <c r="A33" s="392"/>
      <c r="B33" s="382"/>
      <c r="C33" s="379"/>
      <c r="D33" s="381"/>
      <c r="E33" s="393" t="s">
        <v>23</v>
      </c>
      <c r="F33" s="394"/>
      <c r="G33" s="395" t="s">
        <v>24</v>
      </c>
      <c r="H33" s="386" t="s">
        <v>5</v>
      </c>
      <c r="I33" s="389" t="s">
        <v>25</v>
      </c>
      <c r="J33" s="396" t="s">
        <v>26</v>
      </c>
      <c r="K33" s="381"/>
      <c r="L33" s="393" t="s">
        <v>27</v>
      </c>
      <c r="M33" s="397" t="s">
        <v>28</v>
      </c>
    </row>
    <row r="34" spans="1:13">
      <c r="A34" s="398"/>
      <c r="B34" s="399"/>
      <c r="C34" s="400"/>
      <c r="D34" s="401"/>
      <c r="E34" s="399"/>
      <c r="F34" s="402"/>
      <c r="G34" s="400"/>
      <c r="H34" s="399"/>
      <c r="I34" s="389"/>
      <c r="J34" s="389"/>
      <c r="K34" s="401"/>
      <c r="L34" s="403" t="s">
        <v>29</v>
      </c>
      <c r="M34" s="404" t="s">
        <v>30</v>
      </c>
    </row>
    <row r="35" spans="1:13">
      <c r="A35" s="263">
        <v>1</v>
      </c>
      <c r="B35" s="264"/>
      <c r="C35" s="263">
        <v>2</v>
      </c>
      <c r="D35" s="265"/>
      <c r="E35" s="264">
        <v>3</v>
      </c>
      <c r="F35" s="21">
        <v>4</v>
      </c>
      <c r="G35" s="264">
        <v>5</v>
      </c>
      <c r="H35" s="21">
        <v>6</v>
      </c>
      <c r="I35" s="21">
        <v>7</v>
      </c>
      <c r="J35" s="21">
        <v>8</v>
      </c>
      <c r="K35" s="264"/>
      <c r="L35" s="21">
        <v>9</v>
      </c>
      <c r="M35" s="265">
        <v>10</v>
      </c>
    </row>
    <row r="36" spans="1:13" ht="18.95" customHeight="1">
      <c r="A36" s="266" t="s">
        <v>59</v>
      </c>
      <c r="B36" s="267"/>
      <c r="C36" s="275" t="str">
        <f>JL!F12</f>
        <v>Hovězí vývar s vaječnou sedlinou</v>
      </c>
      <c r="D36" s="195"/>
      <c r="E36" s="264" t="s">
        <v>31</v>
      </c>
      <c r="F36" s="79"/>
      <c r="G36" s="268"/>
      <c r="H36" s="23"/>
      <c r="I36" s="23"/>
      <c r="J36" s="24"/>
      <c r="K36" s="85"/>
      <c r="L36" s="91"/>
      <c r="M36" s="262"/>
    </row>
    <row r="37" spans="1:13" ht="18.95" customHeight="1">
      <c r="A37" s="266" t="s">
        <v>60</v>
      </c>
      <c r="B37" s="267"/>
      <c r="C37" s="260" t="str">
        <f>JL!F15</f>
        <v>Gulášová</v>
      </c>
      <c r="D37" s="195"/>
      <c r="E37" s="87" t="s">
        <v>31</v>
      </c>
      <c r="F37" s="79"/>
      <c r="G37" s="92"/>
      <c r="H37" s="23"/>
      <c r="I37" s="25"/>
      <c r="J37" s="24"/>
      <c r="K37" s="193"/>
      <c r="L37" s="91"/>
      <c r="M37" s="195"/>
    </row>
    <row r="38" spans="1:13" ht="18.95" customHeight="1">
      <c r="A38" s="266" t="s">
        <v>84</v>
      </c>
      <c r="B38" s="189"/>
      <c r="C38" s="269" t="str">
        <f>JL!F19</f>
        <v>Maminčino kuře s játry, žampiony a těstovinami (pečená kuřecí stehna)</v>
      </c>
      <c r="D38" s="195"/>
      <c r="E38" s="264" t="s">
        <v>31</v>
      </c>
      <c r="F38" s="79"/>
      <c r="G38" s="276"/>
      <c r="H38" s="23"/>
      <c r="I38" s="25"/>
      <c r="J38" s="24"/>
      <c r="K38" s="85"/>
      <c r="L38" s="96"/>
      <c r="M38" s="262"/>
    </row>
    <row r="39" spans="1:13" ht="18.95" customHeight="1">
      <c r="A39" s="266" t="s">
        <v>86</v>
      </c>
      <c r="B39" s="271"/>
      <c r="C39" s="269" t="str">
        <f>JL!F23</f>
        <v>Segedínský guláš z vepřové plece, houskové knedlíky</v>
      </c>
      <c r="D39" s="195"/>
      <c r="E39" s="87" t="s">
        <v>31</v>
      </c>
      <c r="F39" s="79"/>
      <c r="G39" s="270"/>
      <c r="H39" s="23"/>
      <c r="I39" s="27"/>
      <c r="J39" s="24"/>
      <c r="K39" s="85"/>
      <c r="L39" s="96"/>
      <c r="M39" s="262"/>
    </row>
    <row r="40" spans="1:13" ht="18.95" customHeight="1">
      <c r="A40" s="266" t="s">
        <v>85</v>
      </c>
      <c r="B40" s="271"/>
      <c r="C40" s="269" t="str">
        <f>JL!F27</f>
        <v>Míchané halušky s máslem a vejci, sypané sýrem s pažitkou</v>
      </c>
      <c r="D40" s="195"/>
      <c r="E40" s="264" t="s">
        <v>31</v>
      </c>
      <c r="F40" s="79"/>
      <c r="G40" s="270"/>
      <c r="H40" s="23"/>
      <c r="I40" s="27"/>
      <c r="J40" s="24"/>
      <c r="K40" s="193"/>
      <c r="L40" s="91"/>
      <c r="M40" s="195"/>
    </row>
    <row r="41" spans="1:13" ht="18.95" customHeight="1">
      <c r="A41" s="266" t="s">
        <v>157</v>
      </c>
      <c r="B41" s="191"/>
      <c r="C41" s="269" t="s">
        <v>158</v>
      </c>
      <c r="D41" s="195"/>
      <c r="E41" s="264" t="s">
        <v>31</v>
      </c>
      <c r="F41" s="79"/>
      <c r="G41" s="270"/>
      <c r="H41" s="23"/>
      <c r="I41" s="27"/>
      <c r="J41" s="24"/>
      <c r="K41" s="85"/>
      <c r="L41" s="96"/>
      <c r="M41" s="262"/>
    </row>
    <row r="42" spans="1:13" ht="18.95" customHeight="1">
      <c r="A42" s="422" t="s">
        <v>263</v>
      </c>
      <c r="B42" s="423"/>
      <c r="C42" s="631" t="str">
        <f>JL!E32</f>
        <v>BALKÁNSKÁ KUCHYNĚ</v>
      </c>
      <c r="D42" s="632"/>
      <c r="E42" s="424"/>
      <c r="F42" s="21"/>
      <c r="G42" s="425"/>
      <c r="H42" s="23"/>
      <c r="I42" s="27"/>
      <c r="J42" s="24"/>
      <c r="K42" s="426"/>
      <c r="L42" s="91"/>
      <c r="M42" s="427"/>
    </row>
    <row r="43" spans="1:13" ht="18.95" customHeight="1">
      <c r="A43" s="260"/>
      <c r="B43" s="85"/>
      <c r="C43" s="260"/>
      <c r="D43" s="195"/>
      <c r="E43" s="264"/>
      <c r="F43" s="79"/>
      <c r="G43" s="272"/>
      <c r="H43" s="23"/>
      <c r="I43" s="27"/>
      <c r="J43" s="24"/>
      <c r="K43" s="85"/>
      <c r="L43" s="96"/>
      <c r="M43" s="262"/>
    </row>
    <row r="44" spans="1:13" ht="18.95" customHeight="1">
      <c r="A44" s="260"/>
      <c r="B44" s="193"/>
      <c r="C44" s="277"/>
      <c r="D44" s="273"/>
      <c r="E44" s="264"/>
      <c r="F44" s="21"/>
      <c r="G44" s="272"/>
      <c r="H44" s="23"/>
      <c r="I44" s="25"/>
      <c r="J44" s="24"/>
      <c r="K44" s="193"/>
      <c r="L44" s="91"/>
      <c r="M44" s="195"/>
    </row>
    <row r="45" spans="1:13" ht="36" customHeight="1">
      <c r="A45" s="263"/>
      <c r="B45" s="85"/>
      <c r="C45" s="260"/>
      <c r="D45" s="195"/>
      <c r="E45" s="264"/>
      <c r="F45" s="21"/>
      <c r="G45" s="272"/>
      <c r="H45" s="23"/>
      <c r="I45" s="27"/>
      <c r="J45" s="24"/>
      <c r="K45" s="85"/>
      <c r="L45" s="96"/>
      <c r="M45" s="262"/>
    </row>
    <row r="46" spans="1:13" ht="18.95" customHeight="1">
      <c r="A46" s="260"/>
      <c r="B46" s="193"/>
      <c r="C46" s="260"/>
      <c r="D46" s="195"/>
      <c r="E46" s="264"/>
      <c r="F46" s="21"/>
      <c r="G46" s="272"/>
      <c r="H46" s="23"/>
      <c r="I46" s="25"/>
      <c r="J46" s="24"/>
      <c r="K46" s="193"/>
      <c r="L46" s="91"/>
      <c r="M46" s="195"/>
    </row>
    <row r="47" spans="1:13" ht="18.95" customHeight="1">
      <c r="A47" s="260"/>
      <c r="B47" s="193"/>
      <c r="C47" s="260"/>
      <c r="D47" s="195"/>
      <c r="E47" s="264"/>
      <c r="F47" s="21"/>
      <c r="G47" s="272"/>
      <c r="H47" s="23"/>
      <c r="I47" s="25"/>
      <c r="J47" s="24"/>
      <c r="K47" s="193"/>
      <c r="L47" s="91"/>
      <c r="M47" s="195"/>
    </row>
    <row r="48" spans="1:13" ht="18.95" customHeight="1">
      <c r="A48" s="260"/>
      <c r="B48" s="193"/>
      <c r="C48" s="260"/>
      <c r="D48" s="193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262"/>
    </row>
    <row r="50" spans="1:13">
      <c r="A50" s="260" t="s">
        <v>44</v>
      </c>
      <c r="B50" s="193"/>
      <c r="C50" s="193"/>
      <c r="D50" s="193"/>
      <c r="E50" s="193"/>
      <c r="F50" s="193"/>
      <c r="G50" s="193"/>
      <c r="H50" s="274"/>
      <c r="I50" s="193"/>
      <c r="J50" s="193"/>
      <c r="K50" s="193"/>
      <c r="L50" s="193"/>
      <c r="M50" s="195"/>
    </row>
    <row r="51" spans="1:13">
      <c r="A51" s="260" t="s">
        <v>33</v>
      </c>
      <c r="B51" s="193"/>
      <c r="C51" s="193"/>
      <c r="D51" s="193"/>
      <c r="E51" s="193"/>
      <c r="F51" s="193"/>
      <c r="G51" s="193" t="s">
        <v>34</v>
      </c>
      <c r="H51" s="193"/>
      <c r="I51" s="193"/>
      <c r="J51" s="193" t="s">
        <v>35</v>
      </c>
      <c r="K51" s="193"/>
      <c r="L51" s="193"/>
      <c r="M51" s="195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262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33" t="s">
        <v>49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256" t="s">
        <v>41</v>
      </c>
      <c r="B55" s="35"/>
      <c r="C55" s="35"/>
      <c r="D55" s="35"/>
      <c r="E55" s="35"/>
      <c r="F55" s="35"/>
      <c r="G55" s="36"/>
      <c r="H55" s="257" t="s">
        <v>11</v>
      </c>
      <c r="I55" s="37">
        <f>I28+1</f>
        <v>45798</v>
      </c>
      <c r="J55" s="35"/>
      <c r="K55" s="35"/>
      <c r="L55" s="35"/>
      <c r="M55" s="258"/>
    </row>
    <row r="56" spans="1:13" ht="16.5" customHeight="1">
      <c r="A56" s="259" t="s">
        <v>12</v>
      </c>
      <c r="B56" s="193"/>
      <c r="C56" s="195"/>
      <c r="D56" s="260" t="s">
        <v>13</v>
      </c>
      <c r="E56" s="193"/>
      <c r="F56" s="193"/>
      <c r="G56" s="193"/>
      <c r="H56" s="259" t="s">
        <v>14</v>
      </c>
      <c r="I56" s="261" t="s">
        <v>43</v>
      </c>
      <c r="J56" s="193"/>
      <c r="K56" s="193"/>
      <c r="L56" s="193"/>
      <c r="M56" s="195"/>
    </row>
    <row r="57" spans="1:13" ht="16.5" customHeight="1">
      <c r="A57" s="39" t="s">
        <v>15</v>
      </c>
      <c r="B57" s="40"/>
      <c r="C57" s="195"/>
      <c r="D57" s="53" t="str">
        <f>D30</f>
        <v>AEROSOL SERVICES</v>
      </c>
      <c r="E57" s="40"/>
      <c r="F57" s="40"/>
      <c r="G57" s="40"/>
      <c r="H57" s="39" t="s">
        <v>14</v>
      </c>
      <c r="I57" s="84">
        <f>I30</f>
        <v>0</v>
      </c>
      <c r="J57" s="40"/>
      <c r="K57" s="40"/>
      <c r="L57" s="40"/>
      <c r="M57" s="41"/>
    </row>
    <row r="58" spans="1:13" ht="12.95" customHeight="1">
      <c r="A58" s="379" t="s">
        <v>220</v>
      </c>
      <c r="B58" s="380" t="s">
        <v>221</v>
      </c>
      <c r="C58" s="379" t="s">
        <v>222</v>
      </c>
      <c r="D58" s="381"/>
      <c r="E58" s="627" t="s">
        <v>223</v>
      </c>
      <c r="F58" s="628"/>
      <c r="G58" s="628"/>
      <c r="H58" s="628"/>
      <c r="I58" s="382"/>
      <c r="J58" s="382"/>
      <c r="K58" s="381"/>
      <c r="L58" s="383" t="s">
        <v>224</v>
      </c>
      <c r="M58" s="381"/>
    </row>
    <row r="59" spans="1:13" ht="18" customHeight="1">
      <c r="A59" s="629" t="s">
        <v>225</v>
      </c>
      <c r="B59" s="630"/>
      <c r="C59" s="384" t="s">
        <v>16</v>
      </c>
      <c r="D59" s="385"/>
      <c r="E59" s="386" t="s">
        <v>17</v>
      </c>
      <c r="F59" s="387" t="s">
        <v>18</v>
      </c>
      <c r="G59" s="388" t="s">
        <v>19</v>
      </c>
      <c r="H59" s="388"/>
      <c r="I59" s="389" t="s">
        <v>20</v>
      </c>
      <c r="J59" s="389" t="s">
        <v>21</v>
      </c>
      <c r="K59" s="385"/>
      <c r="L59" s="390" t="s">
        <v>22</v>
      </c>
      <c r="M59" s="391"/>
    </row>
    <row r="60" spans="1:13" ht="15.75" customHeight="1">
      <c r="A60" s="392"/>
      <c r="B60" s="382"/>
      <c r="C60" s="379"/>
      <c r="D60" s="381"/>
      <c r="E60" s="393" t="s">
        <v>23</v>
      </c>
      <c r="F60" s="394"/>
      <c r="G60" s="395" t="s">
        <v>24</v>
      </c>
      <c r="H60" s="386" t="s">
        <v>5</v>
      </c>
      <c r="I60" s="389" t="s">
        <v>25</v>
      </c>
      <c r="J60" s="396" t="s">
        <v>26</v>
      </c>
      <c r="K60" s="381"/>
      <c r="L60" s="393" t="s">
        <v>27</v>
      </c>
      <c r="M60" s="397" t="s">
        <v>28</v>
      </c>
    </row>
    <row r="61" spans="1:13">
      <c r="A61" s="398"/>
      <c r="B61" s="399"/>
      <c r="C61" s="400"/>
      <c r="D61" s="401"/>
      <c r="E61" s="399"/>
      <c r="F61" s="402"/>
      <c r="G61" s="400"/>
      <c r="H61" s="399"/>
      <c r="I61" s="389"/>
      <c r="J61" s="389"/>
      <c r="K61" s="401"/>
      <c r="L61" s="403" t="s">
        <v>29</v>
      </c>
      <c r="M61" s="404" t="s">
        <v>30</v>
      </c>
    </row>
    <row r="62" spans="1:13">
      <c r="A62" s="263">
        <v>1</v>
      </c>
      <c r="B62" s="264"/>
      <c r="C62" s="263">
        <v>2</v>
      </c>
      <c r="D62" s="265"/>
      <c r="E62" s="264">
        <v>3</v>
      </c>
      <c r="F62" s="21">
        <v>4</v>
      </c>
      <c r="G62" s="264">
        <v>5</v>
      </c>
      <c r="H62" s="21">
        <v>6</v>
      </c>
      <c r="I62" s="21">
        <v>7</v>
      </c>
      <c r="J62" s="21">
        <v>8</v>
      </c>
      <c r="K62" s="264"/>
      <c r="L62" s="21">
        <v>9</v>
      </c>
      <c r="M62" s="265">
        <v>10</v>
      </c>
    </row>
    <row r="63" spans="1:13" ht="18.95" customHeight="1">
      <c r="A63" s="266" t="s">
        <v>59</v>
      </c>
      <c r="B63" s="267"/>
      <c r="C63" s="275" t="str">
        <f>JL!I12</f>
        <v>Slepičí vývar s krupkami, čočkou a rýží</v>
      </c>
      <c r="D63" s="195"/>
      <c r="E63" s="264" t="s">
        <v>31</v>
      </c>
      <c r="F63" s="79"/>
      <c r="G63" s="268"/>
      <c r="H63" s="23"/>
      <c r="I63" s="23"/>
      <c r="J63" s="24"/>
      <c r="K63" s="85"/>
      <c r="L63" s="91"/>
      <c r="M63" s="262"/>
    </row>
    <row r="64" spans="1:13" ht="18.95" customHeight="1">
      <c r="A64" s="266" t="s">
        <v>60</v>
      </c>
      <c r="B64" s="267"/>
      <c r="C64" s="260" t="str">
        <f>JL!I15</f>
        <v>Bulharská s masem</v>
      </c>
      <c r="D64" s="195"/>
      <c r="E64" s="87" t="s">
        <v>31</v>
      </c>
      <c r="F64" s="79"/>
      <c r="G64" s="92"/>
      <c r="H64" s="23"/>
      <c r="I64" s="25"/>
      <c r="J64" s="24"/>
      <c r="K64" s="193"/>
      <c r="L64" s="91"/>
      <c r="M64" s="195"/>
    </row>
    <row r="65" spans="1:13" ht="18.95" customHeight="1">
      <c r="A65" s="266" t="s">
        <v>84</v>
      </c>
      <c r="B65" s="189"/>
      <c r="C65" s="269" t="str">
        <f>JL!I19</f>
        <v>Hovězí pečeně na přírodní způsob se slaninou, vařené brambory, tatarská omáčka</v>
      </c>
      <c r="D65" s="195"/>
      <c r="E65" s="264" t="s">
        <v>31</v>
      </c>
      <c r="F65" s="79"/>
      <c r="G65" s="270"/>
      <c r="H65" s="23"/>
      <c r="I65" s="25"/>
      <c r="J65" s="24"/>
      <c r="K65" s="85"/>
      <c r="L65" s="96"/>
      <c r="M65" s="262"/>
    </row>
    <row r="66" spans="1:13" ht="18.95" customHeight="1">
      <c r="A66" s="266" t="s">
        <v>86</v>
      </c>
      <c r="B66" s="271"/>
      <c r="C66" s="269" t="str">
        <f>JL!I23</f>
        <v>Vepřové nudličky na koření  gyros s pečenou cibulí, bylinkový kuskus, tzatziky</v>
      </c>
      <c r="D66" s="195"/>
      <c r="E66" s="87" t="s">
        <v>31</v>
      </c>
      <c r="F66" s="79"/>
      <c r="G66" s="270"/>
      <c r="H66" s="23"/>
      <c r="I66" s="27"/>
      <c r="J66" s="24"/>
      <c r="K66" s="85"/>
      <c r="L66" s="96"/>
      <c r="M66" s="262"/>
    </row>
    <row r="67" spans="1:13" ht="18.95" customHeight="1">
      <c r="A67" s="266" t="s">
        <v>85</v>
      </c>
      <c r="B67" s="271"/>
      <c r="C67" s="269" t="str">
        <f>JL!I27</f>
        <v>Bavorské vdolečky s tvarohem a slazenou smetanou, studené mléko</v>
      </c>
      <c r="D67" s="195"/>
      <c r="E67" s="264" t="s">
        <v>31</v>
      </c>
      <c r="F67" s="79"/>
      <c r="G67" s="270"/>
      <c r="H67" s="23"/>
      <c r="I67" s="27"/>
      <c r="J67" s="24"/>
      <c r="K67" s="193"/>
      <c r="L67" s="91"/>
      <c r="M67" s="195"/>
    </row>
    <row r="68" spans="1:13" ht="18.95" customHeight="1">
      <c r="A68" s="266" t="s">
        <v>157</v>
      </c>
      <c r="B68" s="191"/>
      <c r="C68" s="269" t="s">
        <v>158</v>
      </c>
      <c r="D68" s="195"/>
      <c r="E68" s="264" t="s">
        <v>31</v>
      </c>
      <c r="F68" s="79"/>
      <c r="G68" s="270"/>
      <c r="H68" s="23"/>
      <c r="I68" s="27"/>
      <c r="J68" s="24"/>
      <c r="K68" s="85"/>
      <c r="L68" s="96"/>
      <c r="M68" s="262"/>
    </row>
    <row r="69" spans="1:13" ht="18.95" customHeight="1">
      <c r="A69" s="422" t="s">
        <v>263</v>
      </c>
      <c r="B69" s="423"/>
      <c r="C69" s="631" t="str">
        <f>JL!I32</f>
        <v>Vepřová panenka s omáčkou z pečeného česneku, grilovaná karotka, smažené bramborové rosties</v>
      </c>
      <c r="D69" s="632"/>
      <c r="E69" s="424"/>
      <c r="F69" s="21"/>
      <c r="G69" s="425"/>
      <c r="H69" s="23"/>
      <c r="I69" s="27"/>
      <c r="J69" s="24"/>
      <c r="K69" s="426"/>
      <c r="L69" s="91"/>
      <c r="M69" s="427"/>
    </row>
    <row r="70" spans="1:13" ht="18.95" customHeight="1">
      <c r="A70" s="260"/>
      <c r="B70" s="85"/>
      <c r="C70" s="260"/>
      <c r="D70" s="195"/>
      <c r="E70" s="264"/>
      <c r="F70" s="79"/>
      <c r="G70" s="272"/>
      <c r="H70" s="23"/>
      <c r="I70" s="27"/>
      <c r="J70" s="24"/>
      <c r="K70" s="85"/>
      <c r="L70" s="96"/>
      <c r="M70" s="262"/>
    </row>
    <row r="71" spans="1:13" ht="18.95" customHeight="1">
      <c r="A71" s="260"/>
      <c r="B71" s="193"/>
      <c r="C71" s="277"/>
      <c r="D71" s="273"/>
      <c r="E71" s="264"/>
      <c r="F71" s="21"/>
      <c r="G71" s="272"/>
      <c r="H71" s="23"/>
      <c r="I71" s="25"/>
      <c r="J71" s="24"/>
      <c r="K71" s="193"/>
      <c r="L71" s="91"/>
      <c r="M71" s="195"/>
    </row>
    <row r="72" spans="1:13" ht="36" customHeight="1">
      <c r="A72" s="263"/>
      <c r="B72" s="85"/>
      <c r="C72" s="260"/>
      <c r="D72" s="195"/>
      <c r="E72" s="264"/>
      <c r="F72" s="21"/>
      <c r="G72" s="272"/>
      <c r="H72" s="23"/>
      <c r="I72" s="25"/>
      <c r="J72" s="24"/>
      <c r="K72" s="193"/>
      <c r="L72" s="91"/>
      <c r="M72" s="195"/>
    </row>
    <row r="73" spans="1:13" ht="18.95" customHeight="1">
      <c r="A73" s="260"/>
      <c r="B73" s="193"/>
      <c r="C73" s="260"/>
      <c r="D73" s="195"/>
      <c r="E73" s="264"/>
      <c r="F73" s="21"/>
      <c r="G73" s="272"/>
      <c r="H73" s="23"/>
      <c r="I73" s="27"/>
      <c r="J73" s="24"/>
      <c r="K73" s="85"/>
      <c r="L73" s="96"/>
      <c r="M73" s="262"/>
    </row>
    <row r="74" spans="1:13" ht="18.95" customHeight="1">
      <c r="A74" s="260"/>
      <c r="B74" s="193"/>
      <c r="C74" s="260"/>
      <c r="D74" s="195"/>
      <c r="E74" s="264"/>
      <c r="F74" s="21"/>
      <c r="G74" s="272"/>
      <c r="H74" s="23"/>
      <c r="I74" s="25"/>
      <c r="J74" s="24"/>
      <c r="K74" s="193"/>
      <c r="L74" s="91"/>
      <c r="M74" s="195"/>
    </row>
    <row r="75" spans="1:13" ht="18.95" customHeight="1">
      <c r="A75" s="260"/>
      <c r="B75" s="193"/>
      <c r="C75" s="260"/>
      <c r="D75" s="193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262"/>
    </row>
    <row r="77" spans="1:13">
      <c r="A77" s="260" t="s">
        <v>44</v>
      </c>
      <c r="B77" s="193"/>
      <c r="C77" s="193"/>
      <c r="D77" s="193"/>
      <c r="E77" s="193"/>
      <c r="F77" s="193"/>
      <c r="G77" s="193"/>
      <c r="H77" s="274"/>
      <c r="I77" s="193"/>
      <c r="J77" s="193"/>
      <c r="K77" s="193"/>
      <c r="L77" s="193"/>
      <c r="M77" s="195"/>
    </row>
    <row r="78" spans="1:13">
      <c r="A78" s="260" t="s">
        <v>33</v>
      </c>
      <c r="B78" s="193"/>
      <c r="C78" s="193"/>
      <c r="D78" s="193"/>
      <c r="E78" s="193"/>
      <c r="F78" s="193"/>
      <c r="G78" s="193" t="s">
        <v>34</v>
      </c>
      <c r="H78" s="193"/>
      <c r="I78" s="193"/>
      <c r="J78" s="193" t="s">
        <v>35</v>
      </c>
      <c r="K78" s="193"/>
      <c r="L78" s="193"/>
      <c r="M78" s="195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262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33" t="s">
        <v>49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256" t="s">
        <v>41</v>
      </c>
      <c r="B82" s="35"/>
      <c r="C82" s="35"/>
      <c r="D82" s="35"/>
      <c r="E82" s="35"/>
      <c r="F82" s="35"/>
      <c r="G82" s="36"/>
      <c r="H82" s="257" t="s">
        <v>11</v>
      </c>
      <c r="I82" s="37">
        <f>I55+1</f>
        <v>45799</v>
      </c>
      <c r="J82" s="35"/>
      <c r="K82" s="35"/>
      <c r="L82" s="35"/>
      <c r="M82" s="258"/>
    </row>
    <row r="83" spans="1:13" ht="16.5" customHeight="1">
      <c r="A83" s="259" t="s">
        <v>12</v>
      </c>
      <c r="B83" s="193"/>
      <c r="C83" s="195"/>
      <c r="D83" s="260" t="s">
        <v>13</v>
      </c>
      <c r="E83" s="193"/>
      <c r="F83" s="193"/>
      <c r="G83" s="193"/>
      <c r="H83" s="259" t="s">
        <v>14</v>
      </c>
      <c r="I83" s="261" t="s">
        <v>43</v>
      </c>
      <c r="J83" s="193"/>
      <c r="K83" s="193"/>
      <c r="L83" s="193"/>
      <c r="M83" s="195"/>
    </row>
    <row r="84" spans="1:13" ht="16.5" customHeight="1">
      <c r="A84" s="39" t="s">
        <v>15</v>
      </c>
      <c r="B84" s="40"/>
      <c r="C84" s="195"/>
      <c r="D84" s="53" t="str">
        <f>D57</f>
        <v>AEROSOL SERVICES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379" t="s">
        <v>220</v>
      </c>
      <c r="B85" s="380" t="s">
        <v>221</v>
      </c>
      <c r="C85" s="379" t="s">
        <v>222</v>
      </c>
      <c r="D85" s="381"/>
      <c r="E85" s="627" t="s">
        <v>223</v>
      </c>
      <c r="F85" s="628"/>
      <c r="G85" s="628"/>
      <c r="H85" s="628"/>
      <c r="I85" s="382"/>
      <c r="J85" s="382"/>
      <c r="K85" s="381"/>
      <c r="L85" s="383" t="s">
        <v>224</v>
      </c>
      <c r="M85" s="381"/>
    </row>
    <row r="86" spans="1:13" ht="18" customHeight="1">
      <c r="A86" s="629" t="s">
        <v>225</v>
      </c>
      <c r="B86" s="630"/>
      <c r="C86" s="384" t="s">
        <v>16</v>
      </c>
      <c r="D86" s="385"/>
      <c r="E86" s="386" t="s">
        <v>17</v>
      </c>
      <c r="F86" s="387" t="s">
        <v>18</v>
      </c>
      <c r="G86" s="388" t="s">
        <v>19</v>
      </c>
      <c r="H86" s="388"/>
      <c r="I86" s="389" t="s">
        <v>20</v>
      </c>
      <c r="J86" s="389" t="s">
        <v>21</v>
      </c>
      <c r="K86" s="385"/>
      <c r="L86" s="390" t="s">
        <v>22</v>
      </c>
      <c r="M86" s="391"/>
    </row>
    <row r="87" spans="1:13" ht="15.75" customHeight="1">
      <c r="A87" s="392"/>
      <c r="B87" s="382"/>
      <c r="C87" s="379"/>
      <c r="D87" s="381"/>
      <c r="E87" s="393" t="s">
        <v>23</v>
      </c>
      <c r="F87" s="394"/>
      <c r="G87" s="395" t="s">
        <v>24</v>
      </c>
      <c r="H87" s="386" t="s">
        <v>5</v>
      </c>
      <c r="I87" s="389" t="s">
        <v>25</v>
      </c>
      <c r="J87" s="396" t="s">
        <v>26</v>
      </c>
      <c r="K87" s="381"/>
      <c r="L87" s="393" t="s">
        <v>27</v>
      </c>
      <c r="M87" s="397" t="s">
        <v>28</v>
      </c>
    </row>
    <row r="88" spans="1:13">
      <c r="A88" s="398"/>
      <c r="B88" s="399"/>
      <c r="C88" s="400"/>
      <c r="D88" s="401"/>
      <c r="E88" s="399"/>
      <c r="F88" s="402"/>
      <c r="G88" s="400"/>
      <c r="H88" s="399"/>
      <c r="I88" s="389"/>
      <c r="J88" s="389"/>
      <c r="K88" s="401"/>
      <c r="L88" s="403" t="s">
        <v>29</v>
      </c>
      <c r="M88" s="404" t="s">
        <v>30</v>
      </c>
    </row>
    <row r="89" spans="1:13">
      <c r="A89" s="263">
        <v>1</v>
      </c>
      <c r="B89" s="264"/>
      <c r="C89" s="263">
        <v>2</v>
      </c>
      <c r="D89" s="265"/>
      <c r="E89" s="264">
        <v>3</v>
      </c>
      <c r="F89" s="21">
        <v>4</v>
      </c>
      <c r="G89" s="264">
        <v>5</v>
      </c>
      <c r="H89" s="21">
        <v>6</v>
      </c>
      <c r="I89" s="21">
        <v>7</v>
      </c>
      <c r="J89" s="21">
        <v>8</v>
      </c>
      <c r="K89" s="264"/>
      <c r="L89" s="21">
        <v>9</v>
      </c>
      <c r="M89" s="265">
        <v>10</v>
      </c>
    </row>
    <row r="90" spans="1:13" ht="18.95" customHeight="1">
      <c r="A90" s="266" t="s">
        <v>59</v>
      </c>
      <c r="B90" s="267"/>
      <c r="C90" s="260" t="str">
        <f>JL!L12</f>
        <v>Česnečka s bramborami</v>
      </c>
      <c r="D90" s="195"/>
      <c r="E90" s="264" t="s">
        <v>31</v>
      </c>
      <c r="F90" s="79"/>
      <c r="G90" s="268"/>
      <c r="H90" s="23"/>
      <c r="I90" s="23"/>
      <c r="J90" s="24"/>
      <c r="K90" s="85"/>
      <c r="L90" s="91"/>
      <c r="M90" s="262"/>
    </row>
    <row r="91" spans="1:13" ht="18.95" customHeight="1">
      <c r="A91" s="266" t="s">
        <v>60</v>
      </c>
      <c r="B91" s="267"/>
      <c r="C91" s="260" t="str">
        <f>JL!L15</f>
        <v>Květáková s vejci a pažitkou</v>
      </c>
      <c r="D91" s="195"/>
      <c r="E91" s="87" t="s">
        <v>31</v>
      </c>
      <c r="F91" s="79"/>
      <c r="G91" s="92"/>
      <c r="H91" s="23"/>
      <c r="I91" s="25"/>
      <c r="J91" s="24"/>
      <c r="K91" s="193"/>
      <c r="L91" s="91"/>
      <c r="M91" s="195"/>
    </row>
    <row r="92" spans="1:13" ht="18.95" customHeight="1">
      <c r="A92" s="266" t="s">
        <v>84</v>
      </c>
      <c r="B92" s="189"/>
      <c r="C92" s="269" t="str">
        <f>JL!L19</f>
        <v>Marinovaná krkovice s kájenským pepřem, šťouchané brambory s cibulkou</v>
      </c>
      <c r="D92" s="195"/>
      <c r="E92" s="264" t="s">
        <v>31</v>
      </c>
      <c r="F92" s="79"/>
      <c r="G92" s="276"/>
      <c r="H92" s="23"/>
      <c r="I92" s="25"/>
      <c r="J92" s="24"/>
      <c r="K92" s="85"/>
      <c r="L92" s="96"/>
      <c r="M92" s="262"/>
    </row>
    <row r="93" spans="1:13" ht="18.95" customHeight="1">
      <c r="A93" s="266" t="s">
        <v>86</v>
      </c>
      <c r="B93" s="271"/>
      <c r="C93" s="269" t="str">
        <f>JL!L23</f>
        <v>Maďarský hovězí guláš s paprikami sypaný cibulí,  houskové knedlíky</v>
      </c>
      <c r="D93" s="195"/>
      <c r="E93" s="87" t="s">
        <v>31</v>
      </c>
      <c r="F93" s="79"/>
      <c r="G93" s="270"/>
      <c r="H93" s="23"/>
      <c r="I93" s="27"/>
      <c r="J93" s="24"/>
      <c r="K93" s="85"/>
      <c r="L93" s="96"/>
      <c r="M93" s="262"/>
    </row>
    <row r="94" spans="1:13" ht="18.95" customHeight="1">
      <c r="A94" s="266" t="s">
        <v>85</v>
      </c>
      <c r="B94" s="271"/>
      <c r="C94" s="269" t="str">
        <f>JL!L27</f>
        <v>Špagety Aglio Olio s feferonkami, olivovým olejem a česnekem, strouhaný parmesán s bylinkami</v>
      </c>
      <c r="D94" s="195"/>
      <c r="E94" s="264" t="s">
        <v>31</v>
      </c>
      <c r="F94" s="79"/>
      <c r="G94" s="270"/>
      <c r="H94" s="23"/>
      <c r="I94" s="27"/>
      <c r="J94" s="24"/>
      <c r="K94" s="193"/>
      <c r="L94" s="91"/>
      <c r="M94" s="195"/>
    </row>
    <row r="95" spans="1:13" ht="18.95" customHeight="1">
      <c r="A95" s="266" t="s">
        <v>157</v>
      </c>
      <c r="B95" s="191"/>
      <c r="C95" s="269" t="s">
        <v>158</v>
      </c>
      <c r="D95" s="195"/>
      <c r="E95" s="264" t="s">
        <v>31</v>
      </c>
      <c r="F95" s="79"/>
      <c r="G95" s="270"/>
      <c r="H95" s="23"/>
      <c r="I95" s="27"/>
      <c r="J95" s="24"/>
      <c r="K95" s="85"/>
      <c r="L95" s="96"/>
      <c r="M95" s="262"/>
    </row>
    <row r="96" spans="1:13" ht="18.95" customHeight="1">
      <c r="A96" s="422" t="s">
        <v>263</v>
      </c>
      <c r="B96" s="423"/>
      <c r="C96" s="631" t="str">
        <f>JL!L32</f>
        <v>Kuřecí steak "mexico", pšeničná tortilla plněná zeleninovým ragu s jalapeňos a sýrem</v>
      </c>
      <c r="D96" s="632"/>
      <c r="E96" s="424"/>
      <c r="F96" s="21"/>
      <c r="G96" s="425"/>
      <c r="H96" s="23"/>
      <c r="I96" s="27"/>
      <c r="J96" s="24"/>
      <c r="K96" s="426"/>
      <c r="L96" s="91"/>
      <c r="M96" s="427"/>
    </row>
    <row r="97" spans="1:13" ht="18.95" customHeight="1">
      <c r="A97" s="260"/>
      <c r="B97" s="85"/>
      <c r="C97" s="260"/>
      <c r="D97" s="195"/>
      <c r="E97" s="264"/>
      <c r="F97" s="21"/>
      <c r="G97" s="272"/>
      <c r="H97" s="23"/>
      <c r="I97" s="27"/>
      <c r="J97" s="24"/>
      <c r="K97" s="85"/>
      <c r="L97" s="96"/>
      <c r="M97" s="262"/>
    </row>
    <row r="98" spans="1:13" ht="18.95" customHeight="1">
      <c r="A98" s="260"/>
      <c r="B98" s="193"/>
      <c r="C98" s="277"/>
      <c r="D98" s="273"/>
      <c r="E98" s="264"/>
      <c r="F98" s="21"/>
      <c r="G98" s="272"/>
      <c r="H98" s="23"/>
      <c r="I98" s="25"/>
      <c r="J98" s="24"/>
      <c r="K98" s="193"/>
      <c r="L98" s="91"/>
      <c r="M98" s="195"/>
    </row>
    <row r="99" spans="1:13" ht="36" customHeight="1">
      <c r="A99" s="263"/>
      <c r="B99" s="85"/>
      <c r="C99" s="260"/>
      <c r="D99" s="195"/>
      <c r="E99" s="264"/>
      <c r="F99" s="21"/>
      <c r="G99" s="272"/>
      <c r="H99" s="23"/>
      <c r="I99" s="25"/>
      <c r="J99" s="24"/>
      <c r="K99" s="193"/>
      <c r="L99" s="91"/>
      <c r="M99" s="195"/>
    </row>
    <row r="100" spans="1:13" ht="18.95" customHeight="1">
      <c r="A100" s="260"/>
      <c r="B100" s="193"/>
      <c r="C100" s="260"/>
      <c r="D100" s="195"/>
      <c r="E100" s="264"/>
      <c r="F100" s="21"/>
      <c r="G100" s="272"/>
      <c r="H100" s="23"/>
      <c r="I100" s="27"/>
      <c r="J100" s="24"/>
      <c r="K100" s="85"/>
      <c r="L100" s="96"/>
      <c r="M100" s="262"/>
    </row>
    <row r="101" spans="1:13" ht="18.95" customHeight="1">
      <c r="A101" s="260"/>
      <c r="B101" s="193"/>
      <c r="C101" s="260"/>
      <c r="D101" s="195"/>
      <c r="E101" s="264"/>
      <c r="F101" s="21"/>
      <c r="G101" s="272"/>
      <c r="H101" s="23"/>
      <c r="I101" s="25"/>
      <c r="J101" s="24"/>
      <c r="K101" s="193"/>
      <c r="L101" s="91"/>
      <c r="M101" s="195"/>
    </row>
    <row r="102" spans="1:13" ht="18.95" customHeight="1">
      <c r="A102" s="260"/>
      <c r="B102" s="193"/>
      <c r="C102" s="260"/>
      <c r="D102" s="193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262"/>
    </row>
    <row r="104" spans="1:13">
      <c r="A104" s="260" t="s">
        <v>44</v>
      </c>
      <c r="B104" s="193"/>
      <c r="C104" s="193"/>
      <c r="D104" s="193"/>
      <c r="E104" s="193"/>
      <c r="F104" s="193"/>
      <c r="G104" s="193"/>
      <c r="H104" s="274"/>
      <c r="I104" s="193"/>
      <c r="J104" s="193"/>
      <c r="K104" s="193"/>
      <c r="L104" s="193"/>
      <c r="M104" s="195"/>
    </row>
    <row r="105" spans="1:13">
      <c r="A105" s="260" t="s">
        <v>33</v>
      </c>
      <c r="B105" s="193"/>
      <c r="C105" s="193"/>
      <c r="D105" s="193"/>
      <c r="E105" s="193"/>
      <c r="F105" s="193"/>
      <c r="G105" s="193" t="s">
        <v>34</v>
      </c>
      <c r="H105" s="193"/>
      <c r="I105" s="193"/>
      <c r="J105" s="193" t="s">
        <v>35</v>
      </c>
      <c r="K105" s="193"/>
      <c r="L105" s="193"/>
      <c r="M105" s="195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262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33" t="s">
        <v>49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256" t="s">
        <v>41</v>
      </c>
      <c r="B109" s="35"/>
      <c r="C109" s="35"/>
      <c r="D109" s="35"/>
      <c r="E109" s="35"/>
      <c r="F109" s="35"/>
      <c r="G109" s="36"/>
      <c r="H109" s="257" t="s">
        <v>11</v>
      </c>
      <c r="I109" s="37">
        <f>I82+1</f>
        <v>45800</v>
      </c>
      <c r="J109" s="35"/>
      <c r="K109" s="35"/>
      <c r="L109" s="35"/>
      <c r="M109" s="258"/>
    </row>
    <row r="110" spans="1:13" ht="16.5" customHeight="1">
      <c r="A110" s="259" t="s">
        <v>12</v>
      </c>
      <c r="B110" s="193"/>
      <c r="C110" s="195"/>
      <c r="D110" s="260" t="s">
        <v>13</v>
      </c>
      <c r="E110" s="193"/>
      <c r="F110" s="193"/>
      <c r="G110" s="193"/>
      <c r="H110" s="259" t="s">
        <v>14</v>
      </c>
      <c r="I110" s="261" t="s">
        <v>43</v>
      </c>
      <c r="J110" s="193"/>
      <c r="K110" s="193"/>
      <c r="L110" s="193"/>
      <c r="M110" s="195"/>
    </row>
    <row r="111" spans="1:13" ht="16.5" customHeight="1">
      <c r="A111" s="39" t="s">
        <v>15</v>
      </c>
      <c r="B111" s="40"/>
      <c r="C111" s="195"/>
      <c r="D111" s="53" t="str">
        <f>D84</f>
        <v>AEROSOL SERVICES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379" t="s">
        <v>220</v>
      </c>
      <c r="B112" s="380" t="s">
        <v>221</v>
      </c>
      <c r="C112" s="379" t="s">
        <v>222</v>
      </c>
      <c r="D112" s="381"/>
      <c r="E112" s="627" t="s">
        <v>223</v>
      </c>
      <c r="F112" s="628"/>
      <c r="G112" s="628"/>
      <c r="H112" s="628"/>
      <c r="I112" s="382"/>
      <c r="J112" s="382"/>
      <c r="K112" s="381"/>
      <c r="L112" s="383" t="s">
        <v>224</v>
      </c>
      <c r="M112" s="381"/>
    </row>
    <row r="113" spans="1:13" ht="18" customHeight="1">
      <c r="A113" s="629" t="s">
        <v>225</v>
      </c>
      <c r="B113" s="630"/>
      <c r="C113" s="384" t="s">
        <v>16</v>
      </c>
      <c r="D113" s="385"/>
      <c r="E113" s="386" t="s">
        <v>17</v>
      </c>
      <c r="F113" s="387" t="s">
        <v>18</v>
      </c>
      <c r="G113" s="388" t="s">
        <v>19</v>
      </c>
      <c r="H113" s="388"/>
      <c r="I113" s="389" t="s">
        <v>20</v>
      </c>
      <c r="J113" s="389" t="s">
        <v>21</v>
      </c>
      <c r="K113" s="385"/>
      <c r="L113" s="390" t="s">
        <v>22</v>
      </c>
      <c r="M113" s="391"/>
    </row>
    <row r="114" spans="1:13" ht="15.75" customHeight="1">
      <c r="A114" s="392"/>
      <c r="B114" s="382"/>
      <c r="C114" s="379"/>
      <c r="D114" s="381"/>
      <c r="E114" s="393" t="s">
        <v>23</v>
      </c>
      <c r="F114" s="394"/>
      <c r="G114" s="395" t="s">
        <v>24</v>
      </c>
      <c r="H114" s="386" t="s">
        <v>5</v>
      </c>
      <c r="I114" s="389" t="s">
        <v>25</v>
      </c>
      <c r="J114" s="396" t="s">
        <v>26</v>
      </c>
      <c r="K114" s="381"/>
      <c r="L114" s="393" t="s">
        <v>27</v>
      </c>
      <c r="M114" s="397" t="s">
        <v>28</v>
      </c>
    </row>
    <row r="115" spans="1:13">
      <c r="A115" s="398"/>
      <c r="B115" s="399"/>
      <c r="C115" s="400"/>
      <c r="D115" s="401"/>
      <c r="E115" s="399"/>
      <c r="F115" s="402"/>
      <c r="G115" s="400"/>
      <c r="H115" s="399"/>
      <c r="I115" s="389"/>
      <c r="J115" s="389"/>
      <c r="K115" s="401"/>
      <c r="L115" s="403" t="s">
        <v>29</v>
      </c>
      <c r="M115" s="404" t="s">
        <v>30</v>
      </c>
    </row>
    <row r="116" spans="1:13">
      <c r="A116" s="263">
        <v>1</v>
      </c>
      <c r="B116" s="264"/>
      <c r="C116" s="263">
        <v>2</v>
      </c>
      <c r="D116" s="265"/>
      <c r="E116" s="264">
        <v>3</v>
      </c>
      <c r="F116" s="21">
        <v>4</v>
      </c>
      <c r="G116" s="264">
        <v>5</v>
      </c>
      <c r="H116" s="21">
        <v>6</v>
      </c>
      <c r="I116" s="21">
        <v>7</v>
      </c>
      <c r="J116" s="21">
        <v>8</v>
      </c>
      <c r="K116" s="264"/>
      <c r="L116" s="21">
        <v>9</v>
      </c>
      <c r="M116" s="265">
        <v>10</v>
      </c>
    </row>
    <row r="117" spans="1:13" ht="18.95" customHeight="1">
      <c r="A117" s="266" t="s">
        <v>59</v>
      </c>
      <c r="B117" s="267"/>
      <c r="C117" s="275" t="str">
        <f>JL!O12</f>
        <v>Kroupová se zeleninou</v>
      </c>
      <c r="D117" s="195"/>
      <c r="E117" s="264" t="s">
        <v>31</v>
      </c>
      <c r="F117" s="79"/>
      <c r="G117" s="268"/>
      <c r="H117" s="23"/>
      <c r="I117" s="23"/>
      <c r="J117" s="24"/>
      <c r="K117" s="85"/>
      <c r="L117" s="91"/>
      <c r="M117" s="262"/>
    </row>
    <row r="118" spans="1:13" ht="18.95" customHeight="1">
      <c r="A118" s="266" t="s">
        <v>60</v>
      </c>
      <c r="B118" s="267"/>
      <c r="C118" s="260" t="str">
        <f>JL!O15</f>
        <v>Kapustová s paprikou a bramborem</v>
      </c>
      <c r="D118" s="195"/>
      <c r="E118" s="87" t="s">
        <v>31</v>
      </c>
      <c r="F118" s="79"/>
      <c r="G118" s="92"/>
      <c r="H118" s="23"/>
      <c r="I118" s="25"/>
      <c r="J118" s="24"/>
      <c r="K118" s="193"/>
      <c r="L118" s="91"/>
      <c r="M118" s="195"/>
    </row>
    <row r="119" spans="1:13" ht="18.95" customHeight="1">
      <c r="A119" s="266" t="s">
        <v>84</v>
      </c>
      <c r="B119" s="189"/>
      <c r="C119" s="269" t="str">
        <f>JL!O19</f>
        <v>Smažené kuřecí medailonky v bylinkové strouhance, bramborový salát, citron</v>
      </c>
      <c r="D119" s="195"/>
      <c r="E119" s="264" t="s">
        <v>31</v>
      </c>
      <c r="F119" s="79"/>
      <c r="G119" s="270"/>
      <c r="H119" s="23"/>
      <c r="I119" s="25"/>
      <c r="J119" s="24"/>
      <c r="K119" s="85"/>
      <c r="L119" s="96"/>
      <c r="M119" s="262"/>
    </row>
    <row r="120" spans="1:13" ht="18.95" customHeight="1">
      <c r="A120" s="266" t="s">
        <v>86</v>
      </c>
      <c r="B120" s="271"/>
      <c r="C120" s="269" t="str">
        <f>JL!O23</f>
        <v>Bulharský džuveč, aneb syté a bohaté rizoto z vepřového bůčku s rajčaty, lilkem a jarní cibulkou</v>
      </c>
      <c r="D120" s="195"/>
      <c r="E120" s="87" t="s">
        <v>31</v>
      </c>
      <c r="F120" s="79"/>
      <c r="G120" s="270"/>
      <c r="H120" s="23"/>
      <c r="I120" s="25"/>
      <c r="J120" s="24"/>
      <c r="K120" s="193"/>
      <c r="L120" s="91"/>
      <c r="M120" s="195"/>
    </row>
    <row r="121" spans="1:13" ht="18.95" customHeight="1">
      <c r="A121" s="266" t="s">
        <v>85</v>
      </c>
      <c r="B121" s="271"/>
      <c r="C121" s="269" t="str">
        <f>JL!O27</f>
        <v>Pečené květákové placičky se sýrem, vařené brambory, jogurtový dressing</v>
      </c>
      <c r="D121" s="195"/>
      <c r="E121" s="264" t="s">
        <v>31</v>
      </c>
      <c r="F121" s="79"/>
      <c r="G121" s="270"/>
      <c r="H121" s="23"/>
      <c r="I121" s="27"/>
      <c r="J121" s="24"/>
      <c r="K121" s="193"/>
      <c r="L121" s="91"/>
      <c r="M121" s="195"/>
    </row>
    <row r="122" spans="1:13" ht="18.95" customHeight="1">
      <c r="A122" s="266" t="s">
        <v>157</v>
      </c>
      <c r="B122" s="191"/>
      <c r="C122" s="269" t="s">
        <v>158</v>
      </c>
      <c r="D122" s="195"/>
      <c r="E122" s="264" t="s">
        <v>31</v>
      </c>
      <c r="F122" s="79"/>
      <c r="G122" s="270"/>
      <c r="H122" s="23"/>
      <c r="I122" s="27"/>
      <c r="J122" s="24"/>
      <c r="K122" s="85"/>
      <c r="L122" s="96"/>
      <c r="M122" s="262"/>
    </row>
    <row r="123" spans="1:13" ht="18.95" customHeight="1">
      <c r="A123" s="422" t="s">
        <v>263</v>
      </c>
      <c r="B123" s="423"/>
      <c r="C123" s="631" t="str">
        <f>JL!O32</f>
        <v>Dušená anglická vepřová játra, pečené brambory ve slupce, tatarská omáčka</v>
      </c>
      <c r="D123" s="632"/>
      <c r="E123" s="424"/>
      <c r="F123" s="21"/>
      <c r="G123" s="425"/>
      <c r="H123" s="23"/>
      <c r="I123" s="27"/>
      <c r="J123" s="24"/>
      <c r="K123" s="426"/>
      <c r="L123" s="91"/>
      <c r="M123" s="427"/>
    </row>
    <row r="124" spans="1:13" ht="18.95" customHeight="1">
      <c r="A124" s="260"/>
      <c r="B124" s="85"/>
      <c r="C124" s="260"/>
      <c r="D124" s="195"/>
      <c r="E124" s="264"/>
      <c r="F124" s="21"/>
      <c r="G124" s="272"/>
      <c r="H124" s="23"/>
      <c r="I124" s="27"/>
      <c r="J124" s="24"/>
      <c r="K124" s="85"/>
      <c r="L124" s="96"/>
      <c r="M124" s="262"/>
    </row>
    <row r="125" spans="1:13" ht="18.95" customHeight="1">
      <c r="A125" s="260"/>
      <c r="B125" s="193"/>
      <c r="C125" s="277"/>
      <c r="D125" s="273"/>
      <c r="E125" s="264"/>
      <c r="F125" s="21"/>
      <c r="G125" s="272"/>
      <c r="H125" s="23"/>
      <c r="I125" s="25"/>
      <c r="J125" s="24"/>
      <c r="K125" s="193"/>
      <c r="L125" s="91"/>
      <c r="M125" s="195"/>
    </row>
    <row r="126" spans="1:13" ht="36" customHeight="1">
      <c r="A126" s="263"/>
      <c r="B126" s="85"/>
      <c r="C126" s="260"/>
      <c r="D126" s="195"/>
      <c r="E126" s="264"/>
      <c r="F126" s="21"/>
      <c r="G126" s="272"/>
      <c r="H126" s="23"/>
      <c r="I126" s="25"/>
      <c r="J126" s="24"/>
      <c r="K126" s="193"/>
      <c r="L126" s="91"/>
      <c r="M126" s="195"/>
    </row>
    <row r="127" spans="1:13" ht="18.95" customHeight="1">
      <c r="A127" s="260"/>
      <c r="B127" s="193"/>
      <c r="C127" s="260"/>
      <c r="D127" s="195"/>
      <c r="E127" s="264"/>
      <c r="F127" s="21"/>
      <c r="G127" s="272"/>
      <c r="H127" s="23"/>
      <c r="I127" s="27"/>
      <c r="J127" s="24"/>
      <c r="K127" s="85"/>
      <c r="L127" s="96"/>
      <c r="M127" s="262"/>
    </row>
    <row r="128" spans="1:13" ht="18.95" customHeight="1">
      <c r="A128" s="260"/>
      <c r="B128" s="193"/>
      <c r="C128" s="260"/>
      <c r="D128" s="195"/>
      <c r="E128" s="264"/>
      <c r="F128" s="21"/>
      <c r="G128" s="272"/>
      <c r="H128" s="23"/>
      <c r="I128" s="25"/>
      <c r="J128" s="24"/>
      <c r="K128" s="193"/>
      <c r="L128" s="91"/>
      <c r="M128" s="195"/>
    </row>
    <row r="129" spans="1:13" ht="18.95" customHeight="1">
      <c r="A129" s="260"/>
      <c r="B129" s="193"/>
      <c r="C129" s="260"/>
      <c r="D129" s="193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262"/>
    </row>
    <row r="131" spans="1:13">
      <c r="A131" s="260" t="s">
        <v>44</v>
      </c>
      <c r="B131" s="193"/>
      <c r="C131" s="193"/>
      <c r="D131" s="193"/>
      <c r="E131" s="193"/>
      <c r="F131" s="193"/>
      <c r="G131" s="193"/>
      <c r="H131" s="274"/>
      <c r="I131" s="193"/>
      <c r="J131" s="193"/>
      <c r="K131" s="193"/>
      <c r="L131" s="193"/>
      <c r="M131" s="195"/>
    </row>
    <row r="132" spans="1:13">
      <c r="A132" s="260" t="s">
        <v>33</v>
      </c>
      <c r="B132" s="193"/>
      <c r="C132" s="193"/>
      <c r="D132" s="193"/>
      <c r="E132" s="193"/>
      <c r="F132" s="193"/>
      <c r="G132" s="193" t="s">
        <v>34</v>
      </c>
      <c r="H132" s="193"/>
      <c r="I132" s="193"/>
      <c r="J132" s="193" t="s">
        <v>35</v>
      </c>
      <c r="K132" s="193"/>
      <c r="L132" s="193"/>
      <c r="M132" s="195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262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33" t="s">
        <v>49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205" customWidth="1"/>
    <col min="2" max="2" width="8.7109375" style="205" customWidth="1"/>
    <col min="3" max="3" width="20.7109375" style="210" customWidth="1"/>
    <col min="4" max="4" width="8.7109375" style="205" customWidth="1"/>
    <col min="5" max="5" width="20.7109375" style="210" customWidth="1"/>
    <col min="6" max="6" width="8.7109375" style="205" customWidth="1"/>
    <col min="7" max="7" width="20.7109375" style="210" customWidth="1"/>
    <col min="8" max="8" width="8.7109375" style="205" customWidth="1"/>
    <col min="9" max="9" width="20.7109375" style="210" customWidth="1"/>
    <col min="10" max="10" width="8.7109375" style="205" customWidth="1"/>
    <col min="11" max="11" width="20.7109375" style="210" customWidth="1"/>
    <col min="12" max="12" width="3.28515625" style="205" customWidth="1"/>
    <col min="13" max="13" width="10.7109375" style="205" customWidth="1"/>
    <col min="14" max="16384" width="9.140625" style="205"/>
  </cols>
  <sheetData>
    <row r="1" spans="2:12" ht="20.100000000000001" customHeight="1">
      <c r="C1" s="209"/>
      <c r="E1" s="209"/>
      <c r="G1" s="209"/>
      <c r="I1" s="209"/>
      <c r="K1" s="209"/>
    </row>
    <row r="2" spans="2:12" ht="51" customHeight="1" thickBot="1">
      <c r="B2" s="554" t="s">
        <v>97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2:12" ht="0.95" customHeight="1" thickBot="1">
      <c r="B3" s="558"/>
      <c r="C3" s="559"/>
      <c r="D3" s="558"/>
      <c r="E3" s="559"/>
      <c r="F3" s="558"/>
      <c r="G3" s="559"/>
      <c r="H3" s="558"/>
      <c r="I3" s="559"/>
      <c r="J3" s="558"/>
      <c r="K3" s="559"/>
    </row>
    <row r="4" spans="2:12" s="213" customFormat="1" ht="21.95" customHeight="1" thickBot="1">
      <c r="B4" s="556">
        <f>JL!B9</f>
        <v>45796</v>
      </c>
      <c r="C4" s="557"/>
      <c r="D4" s="556">
        <f>JL!E9</f>
        <v>45797</v>
      </c>
      <c r="E4" s="557"/>
      <c r="F4" s="556">
        <f>JL!H9</f>
        <v>45798</v>
      </c>
      <c r="G4" s="557"/>
      <c r="H4" s="556">
        <f>JL!K9</f>
        <v>45799</v>
      </c>
      <c r="I4" s="557"/>
      <c r="J4" s="556">
        <f>JL!N9</f>
        <v>45800</v>
      </c>
      <c r="K4" s="557"/>
    </row>
    <row r="5" spans="2:12" s="217" customFormat="1" ht="20.100000000000001" customHeight="1" thickBot="1">
      <c r="B5" s="560">
        <f>JL!B10</f>
        <v>45796</v>
      </c>
      <c r="C5" s="561"/>
      <c r="D5" s="560">
        <f>B5+1</f>
        <v>45797</v>
      </c>
      <c r="E5" s="561"/>
      <c r="F5" s="560">
        <f>D5+1</f>
        <v>45798</v>
      </c>
      <c r="G5" s="561"/>
      <c r="H5" s="560">
        <f>F5+1</f>
        <v>45799</v>
      </c>
      <c r="I5" s="561"/>
      <c r="J5" s="560">
        <f>H5+1</f>
        <v>45800</v>
      </c>
      <c r="K5" s="561"/>
    </row>
    <row r="6" spans="2:12" s="207" customFormat="1" ht="5.0999999999999996" customHeight="1">
      <c r="B6" s="576"/>
      <c r="C6" s="577"/>
      <c r="D6" s="576"/>
      <c r="E6" s="577"/>
      <c r="F6" s="576"/>
      <c r="G6" s="577"/>
      <c r="H6" s="576"/>
      <c r="I6" s="577"/>
      <c r="J6" s="576"/>
      <c r="K6" s="577"/>
    </row>
    <row r="7" spans="2:12" s="207" customFormat="1" ht="20.100000000000001" customHeight="1">
      <c r="B7" s="564" t="s">
        <v>96</v>
      </c>
      <c r="C7" s="565"/>
      <c r="D7" s="564" t="s">
        <v>96</v>
      </c>
      <c r="E7" s="565"/>
      <c r="F7" s="564" t="s">
        <v>96</v>
      </c>
      <c r="G7" s="565"/>
      <c r="H7" s="564" t="s">
        <v>96</v>
      </c>
      <c r="I7" s="565"/>
      <c r="J7" s="564" t="s">
        <v>96</v>
      </c>
      <c r="K7" s="565"/>
    </row>
    <row r="8" spans="2:12" ht="54.95" customHeight="1">
      <c r="B8" s="568" t="s">
        <v>139</v>
      </c>
      <c r="C8" s="569"/>
      <c r="D8" s="568" t="s">
        <v>237</v>
      </c>
      <c r="E8" s="569"/>
      <c r="F8" s="568" t="s">
        <v>234</v>
      </c>
      <c r="G8" s="569"/>
      <c r="H8" s="568" t="s">
        <v>136</v>
      </c>
      <c r="I8" s="569"/>
      <c r="J8" s="568" t="s">
        <v>236</v>
      </c>
      <c r="K8" s="569"/>
    </row>
    <row r="9" spans="2:12" s="216" customFormat="1" ht="15.95" customHeight="1" thickBot="1">
      <c r="B9" s="214" t="s">
        <v>48</v>
      </c>
      <c r="C9" s="215" t="s">
        <v>132</v>
      </c>
      <c r="D9" s="214" t="s">
        <v>48</v>
      </c>
      <c r="E9" s="215" t="s">
        <v>133</v>
      </c>
      <c r="F9" s="214" t="s">
        <v>48</v>
      </c>
      <c r="G9" s="215" t="s">
        <v>169</v>
      </c>
      <c r="H9" s="214" t="s">
        <v>48</v>
      </c>
      <c r="I9" s="215" t="s">
        <v>135</v>
      </c>
      <c r="J9" s="214" t="s">
        <v>48</v>
      </c>
      <c r="K9" s="215" t="s">
        <v>177</v>
      </c>
    </row>
    <row r="10" spans="2:12" s="207" customFormat="1" ht="5.0999999999999996" customHeight="1">
      <c r="B10" s="572"/>
      <c r="C10" s="573"/>
      <c r="D10" s="572"/>
      <c r="E10" s="573"/>
      <c r="F10" s="572"/>
      <c r="G10" s="573"/>
      <c r="H10" s="572"/>
      <c r="I10" s="573"/>
      <c r="J10" s="572"/>
      <c r="K10" s="573"/>
    </row>
    <row r="11" spans="2:12" ht="20.100000000000001" customHeight="1">
      <c r="B11" s="578" t="s">
        <v>92</v>
      </c>
      <c r="C11" s="579"/>
      <c r="D11" s="578" t="s">
        <v>92</v>
      </c>
      <c r="E11" s="579"/>
      <c r="F11" s="578" t="s">
        <v>92</v>
      </c>
      <c r="G11" s="579"/>
      <c r="H11" s="578" t="s">
        <v>92</v>
      </c>
      <c r="I11" s="579"/>
      <c r="J11" s="578" t="s">
        <v>92</v>
      </c>
      <c r="K11" s="579"/>
    </row>
    <row r="12" spans="2:12" ht="45" customHeight="1">
      <c r="B12" s="570" t="str">
        <f>JL!C15</f>
        <v>Selská</v>
      </c>
      <c r="C12" s="571"/>
      <c r="D12" s="570" t="str">
        <f>JL!F12</f>
        <v>Hovězí vývar s vaječnou sedlinou</v>
      </c>
      <c r="E12" s="571"/>
      <c r="F12" s="570" t="str">
        <f>JL!I12</f>
        <v>Slepičí vývar s krupkami, čočkou a rýží</v>
      </c>
      <c r="G12" s="571"/>
      <c r="H12" s="570" t="str">
        <f>JL!L15</f>
        <v>Květáková s vejci a pažitkou</v>
      </c>
      <c r="I12" s="571"/>
      <c r="J12" s="570" t="str">
        <f>JL!O12</f>
        <v>Kroupová se zeleninou</v>
      </c>
      <c r="K12" s="571"/>
    </row>
    <row r="13" spans="2:12" s="216" customFormat="1" ht="15.95" customHeight="1" thickBot="1">
      <c r="B13" s="214" t="s">
        <v>48</v>
      </c>
      <c r="C13" s="215" t="str">
        <f>JL!D16</f>
        <v>1A,9,7</v>
      </c>
      <c r="D13" s="214" t="s">
        <v>48</v>
      </c>
      <c r="E13" s="215" t="str">
        <f>JL!G13</f>
        <v>9,1A,3,</v>
      </c>
      <c r="F13" s="214" t="s">
        <v>48</v>
      </c>
      <c r="G13" s="215" t="str">
        <f>JL!J13</f>
        <v>1a,1d,7,9</v>
      </c>
      <c r="H13" s="214" t="s">
        <v>48</v>
      </c>
      <c r="I13" s="215" t="str">
        <f>JL!M16</f>
        <v>1a,3,9,7</v>
      </c>
      <c r="J13" s="214" t="s">
        <v>48</v>
      </c>
      <c r="K13" s="215" t="str">
        <f>JL!P13</f>
        <v>1a,1c,9,7</v>
      </c>
    </row>
    <row r="14" spans="2:12" s="207" customFormat="1" ht="5.0999999999999996" customHeight="1">
      <c r="B14" s="572"/>
      <c r="C14" s="573"/>
      <c r="D14" s="572"/>
      <c r="E14" s="573"/>
      <c r="F14" s="572"/>
      <c r="G14" s="573"/>
      <c r="H14" s="572"/>
      <c r="I14" s="573"/>
      <c r="J14" s="572"/>
      <c r="K14" s="573"/>
    </row>
    <row r="15" spans="2:12" ht="20.100000000000001" customHeight="1">
      <c r="B15" s="574" t="s">
        <v>93</v>
      </c>
      <c r="C15" s="575"/>
      <c r="D15" s="574" t="s">
        <v>93</v>
      </c>
      <c r="E15" s="575"/>
      <c r="F15" s="574" t="s">
        <v>93</v>
      </c>
      <c r="G15" s="575"/>
      <c r="H15" s="574" t="s">
        <v>93</v>
      </c>
      <c r="I15" s="575"/>
      <c r="J15" s="574" t="s">
        <v>93</v>
      </c>
      <c r="K15" s="575"/>
    </row>
    <row r="16" spans="2:12" s="208" customFormat="1" ht="84.95" customHeight="1">
      <c r="B16" s="570" t="s">
        <v>259</v>
      </c>
      <c r="C16" s="571"/>
      <c r="D16" s="570" t="s">
        <v>271</v>
      </c>
      <c r="E16" s="571"/>
      <c r="F16" s="570" t="s">
        <v>272</v>
      </c>
      <c r="G16" s="571"/>
      <c r="H16" s="570" t="s">
        <v>203</v>
      </c>
      <c r="I16" s="571"/>
      <c r="J16" s="570" t="s">
        <v>274</v>
      </c>
      <c r="K16" s="571"/>
    </row>
    <row r="17" spans="2:14" s="216" customFormat="1" ht="15.95" customHeight="1" thickBot="1">
      <c r="B17" s="214" t="s">
        <v>48</v>
      </c>
      <c r="C17" s="215" t="s">
        <v>137</v>
      </c>
      <c r="D17" s="214" t="s">
        <v>48</v>
      </c>
      <c r="E17" s="215" t="s">
        <v>134</v>
      </c>
      <c r="F17" s="214" t="s">
        <v>48</v>
      </c>
      <c r="G17" s="215" t="s">
        <v>132</v>
      </c>
      <c r="H17" s="214" t="s">
        <v>48</v>
      </c>
      <c r="I17" s="215" t="s">
        <v>204</v>
      </c>
      <c r="J17" s="214" t="s">
        <v>48</v>
      </c>
      <c r="K17" s="215" t="s">
        <v>273</v>
      </c>
    </row>
    <row r="18" spans="2:14" s="207" customFormat="1" ht="5.0999999999999996" customHeight="1">
      <c r="B18" s="572"/>
      <c r="C18" s="573"/>
      <c r="D18" s="572"/>
      <c r="E18" s="573"/>
      <c r="F18" s="572"/>
      <c r="G18" s="573"/>
      <c r="H18" s="572"/>
      <c r="I18" s="573"/>
      <c r="J18" s="572"/>
      <c r="K18" s="573"/>
    </row>
    <row r="19" spans="2:14" ht="20.100000000000001" customHeight="1">
      <c r="B19" s="566" t="s">
        <v>98</v>
      </c>
      <c r="C19" s="567"/>
      <c r="D19" s="566" t="str">
        <f>B19</f>
        <v>ODPOLEDNÍ SVAČINKA</v>
      </c>
      <c r="E19" s="567"/>
      <c r="F19" s="566" t="str">
        <f>D19</f>
        <v>ODPOLEDNÍ SVAČINKA</v>
      </c>
      <c r="G19" s="567"/>
      <c r="H19" s="566" t="str">
        <f>F19</f>
        <v>ODPOLEDNÍ SVAČINKA</v>
      </c>
      <c r="I19" s="567"/>
      <c r="J19" s="566" t="str">
        <f>H19</f>
        <v>ODPOLEDNÍ SVAČINKA</v>
      </c>
      <c r="K19" s="567"/>
    </row>
    <row r="20" spans="2:14" ht="54.95" customHeight="1">
      <c r="B20" s="568" t="s">
        <v>235</v>
      </c>
      <c r="C20" s="569"/>
      <c r="D20" s="568" t="s">
        <v>175</v>
      </c>
      <c r="E20" s="569"/>
      <c r="F20" s="568" t="s">
        <v>176</v>
      </c>
      <c r="G20" s="569"/>
      <c r="H20" s="568" t="s">
        <v>174</v>
      </c>
      <c r="I20" s="569"/>
      <c r="J20" s="568" t="s">
        <v>173</v>
      </c>
      <c r="K20" s="569"/>
      <c r="N20" s="278" t="s">
        <v>200</v>
      </c>
    </row>
    <row r="21" spans="2:14" s="216" customFormat="1" ht="15.95" customHeight="1" thickBot="1">
      <c r="B21" s="214" t="s">
        <v>48</v>
      </c>
      <c r="C21" s="215" t="s">
        <v>137</v>
      </c>
      <c r="D21" s="214" t="s">
        <v>48</v>
      </c>
      <c r="E21" s="215">
        <v>7.12</v>
      </c>
      <c r="F21" s="214" t="s">
        <v>48</v>
      </c>
      <c r="G21" s="215" t="s">
        <v>137</v>
      </c>
      <c r="H21" s="214" t="s">
        <v>48</v>
      </c>
      <c r="I21" s="215" t="s">
        <v>138</v>
      </c>
      <c r="J21" s="214" t="s">
        <v>48</v>
      </c>
      <c r="K21" s="215" t="s">
        <v>134</v>
      </c>
    </row>
    <row r="22" spans="2:14" ht="0.95" customHeight="1" thickBot="1">
      <c r="B22" s="211"/>
      <c r="C22" s="212"/>
      <c r="D22" s="211"/>
      <c r="E22" s="212"/>
      <c r="F22" s="211"/>
      <c r="G22" s="212"/>
      <c r="H22" s="211"/>
      <c r="I22" s="212"/>
      <c r="J22" s="211"/>
      <c r="K22" s="212"/>
    </row>
    <row r="23" spans="2:14" ht="12" customHeight="1"/>
    <row r="24" spans="2:14" s="206" customFormat="1">
      <c r="B24" s="562" t="s">
        <v>95</v>
      </c>
      <c r="C24" s="562"/>
      <c r="E24" s="563" t="s">
        <v>94</v>
      </c>
      <c r="F24" s="563"/>
      <c r="G24" s="563"/>
      <c r="H24" s="563"/>
      <c r="I24" s="563"/>
      <c r="J24" s="563"/>
      <c r="K24" s="563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H20" sqref="H20:I20"/>
    </sheetView>
  </sheetViews>
  <sheetFormatPr defaultRowHeight="12.75"/>
  <cols>
    <col min="1" max="1" width="3.28515625" style="205" customWidth="1"/>
    <col min="2" max="2" width="8.7109375" style="205" customWidth="1"/>
    <col min="3" max="3" width="27.7109375" style="210" customWidth="1"/>
    <col min="4" max="4" width="8.7109375" style="205" customWidth="1"/>
    <col min="5" max="5" width="27.7109375" style="210" customWidth="1"/>
    <col min="6" max="6" width="8.7109375" style="205" customWidth="1"/>
    <col min="7" max="7" width="27.7109375" style="210" customWidth="1"/>
    <col min="8" max="8" width="8.7109375" style="205" customWidth="1"/>
    <col min="9" max="9" width="27.7109375" style="210" customWidth="1"/>
    <col min="10" max="10" width="8.7109375" style="205" customWidth="1"/>
    <col min="11" max="11" width="27.7109375" style="210" customWidth="1"/>
    <col min="12" max="12" width="3.28515625" style="205" customWidth="1"/>
    <col min="13" max="13" width="10.7109375" style="205" customWidth="1"/>
    <col min="14" max="16384" width="9.140625" style="205"/>
  </cols>
  <sheetData>
    <row r="1" spans="2:12" ht="20.100000000000001" customHeight="1">
      <c r="C1" s="209"/>
      <c r="E1" s="209"/>
      <c r="G1" s="209"/>
      <c r="I1" s="209"/>
      <c r="K1" s="209"/>
    </row>
    <row r="2" spans="2:12" ht="51" customHeight="1" thickBot="1">
      <c r="B2" s="554" t="s">
        <v>97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2:12" ht="0.95" customHeight="1" thickBot="1">
      <c r="B3" s="558"/>
      <c r="C3" s="559"/>
      <c r="D3" s="558"/>
      <c r="E3" s="559"/>
      <c r="F3" s="558"/>
      <c r="G3" s="559"/>
      <c r="H3" s="558"/>
      <c r="I3" s="559"/>
      <c r="J3" s="558"/>
      <c r="K3" s="559"/>
    </row>
    <row r="4" spans="2:12" s="213" customFormat="1" ht="21.95" customHeight="1" thickBot="1">
      <c r="B4" s="556">
        <f>JL!B9</f>
        <v>45796</v>
      </c>
      <c r="C4" s="557"/>
      <c r="D4" s="556">
        <f>JL!E9</f>
        <v>45797</v>
      </c>
      <c r="E4" s="557"/>
      <c r="F4" s="556">
        <f>JL!H9</f>
        <v>45798</v>
      </c>
      <c r="G4" s="557"/>
      <c r="H4" s="556">
        <f>JL!K9</f>
        <v>45799</v>
      </c>
      <c r="I4" s="557"/>
      <c r="J4" s="556">
        <f>JL!N9</f>
        <v>45800</v>
      </c>
      <c r="K4" s="557"/>
    </row>
    <row r="5" spans="2:12" s="217" customFormat="1" ht="20.100000000000001" customHeight="1" thickBot="1">
      <c r="B5" s="560">
        <f>JL!B10</f>
        <v>45796</v>
      </c>
      <c r="C5" s="561"/>
      <c r="D5" s="560">
        <f>B5+1</f>
        <v>45797</v>
      </c>
      <c r="E5" s="561"/>
      <c r="F5" s="560">
        <f t="shared" ref="F5" si="0">D5+1</f>
        <v>45798</v>
      </c>
      <c r="G5" s="561"/>
      <c r="H5" s="560">
        <f t="shared" ref="H5" si="1">F5+1</f>
        <v>45799</v>
      </c>
      <c r="I5" s="561"/>
      <c r="J5" s="560">
        <f t="shared" ref="J5" si="2">H5+1</f>
        <v>45800</v>
      </c>
      <c r="K5" s="561"/>
    </row>
    <row r="6" spans="2:12" s="207" customFormat="1" ht="5.0999999999999996" customHeight="1">
      <c r="B6" s="576"/>
      <c r="C6" s="577"/>
      <c r="D6" s="576"/>
      <c r="E6" s="577"/>
      <c r="F6" s="576"/>
      <c r="G6" s="577"/>
      <c r="H6" s="576"/>
      <c r="I6" s="577"/>
      <c r="J6" s="576"/>
      <c r="K6" s="577"/>
    </row>
    <row r="7" spans="2:12" s="221" customFormat="1" ht="24.95" customHeight="1">
      <c r="B7" s="580" t="s">
        <v>104</v>
      </c>
      <c r="C7" s="581"/>
      <c r="D7" s="580" t="s">
        <v>100</v>
      </c>
      <c r="E7" s="581"/>
      <c r="F7" s="580" t="s">
        <v>101</v>
      </c>
      <c r="G7" s="581"/>
      <c r="H7" s="580" t="s">
        <v>102</v>
      </c>
      <c r="I7" s="581"/>
      <c r="J7" s="580" t="s">
        <v>103</v>
      </c>
      <c r="K7" s="581"/>
    </row>
    <row r="8" spans="2:12" s="219" customFormat="1" ht="275.10000000000002" customHeight="1">
      <c r="B8" s="582" t="str">
        <f>'JL ŠKOLKA'!B8</f>
        <v>Ovocná kobliha, mléko</v>
      </c>
      <c r="C8" s="583"/>
      <c r="D8" s="584" t="str">
        <f>'JL ŠKOLKA'!D8</f>
        <v>Dalamánková večka se sýrovo-ředkvičkovou pomazánkou</v>
      </c>
      <c r="E8" s="585"/>
      <c r="F8" s="584" t="str">
        <f>'JL ŠKOLKA'!F8</f>
        <v>Toastový chléb se šunkovo-smetanovou pěnou</v>
      </c>
      <c r="G8" s="585"/>
      <c r="H8" s="584" t="str">
        <f>'JL ŠKOLKA'!H8</f>
        <v>Rohlík s jemnou kuřecí pomazánkou, zelenina</v>
      </c>
      <c r="I8" s="585"/>
      <c r="J8" s="584" t="str">
        <f>'JL ŠKOLKA'!J8</f>
        <v>Chléb s vajíčkovou pomazánkou a tvarohem, čerstvá paprika</v>
      </c>
      <c r="K8" s="585"/>
    </row>
    <row r="9" spans="2:12" s="216" customFormat="1" ht="15.95" customHeight="1" thickBot="1">
      <c r="B9" s="214" t="s">
        <v>48</v>
      </c>
      <c r="C9" s="218">
        <f>JL!D42</f>
        <v>0</v>
      </c>
      <c r="D9" s="214" t="s">
        <v>48</v>
      </c>
      <c r="E9" s="218">
        <f>JL!G42</f>
        <v>0</v>
      </c>
      <c r="F9" s="214" t="s">
        <v>48</v>
      </c>
      <c r="G9" s="218">
        <f>JL!J42</f>
        <v>0</v>
      </c>
      <c r="H9" s="214" t="s">
        <v>48</v>
      </c>
      <c r="I9" s="218">
        <f>JL!M42</f>
        <v>0</v>
      </c>
      <c r="J9" s="214" t="s">
        <v>48</v>
      </c>
      <c r="K9" s="218">
        <f>JL!P42</f>
        <v>0</v>
      </c>
    </row>
    <row r="10" spans="2:12" s="207" customFormat="1" ht="5.0999999999999996" customHeight="1">
      <c r="B10" s="572"/>
      <c r="C10" s="573"/>
      <c r="D10" s="572"/>
      <c r="E10" s="573"/>
      <c r="F10" s="572"/>
      <c r="G10" s="573"/>
      <c r="H10" s="572"/>
      <c r="I10" s="573"/>
      <c r="J10" s="572"/>
      <c r="K10" s="573"/>
    </row>
    <row r="11" spans="2:12" ht="20.100000000000001" hidden="1" customHeight="1">
      <c r="B11" s="578" t="s">
        <v>92</v>
      </c>
      <c r="C11" s="579"/>
      <c r="D11" s="578" t="s">
        <v>92</v>
      </c>
      <c r="E11" s="579"/>
      <c r="F11" s="578" t="s">
        <v>92</v>
      </c>
      <c r="G11" s="579"/>
      <c r="H11" s="578" t="s">
        <v>92</v>
      </c>
      <c r="I11" s="579"/>
      <c r="J11" s="578" t="s">
        <v>92</v>
      </c>
      <c r="K11" s="579"/>
    </row>
    <row r="12" spans="2:12" s="219" customFormat="1" ht="30" hidden="1" customHeight="1">
      <c r="B12" s="586" t="str">
        <f>JL!C15</f>
        <v>Selská</v>
      </c>
      <c r="C12" s="587"/>
      <c r="D12" s="586" t="str">
        <f>JL!F12</f>
        <v>Hovězí vývar s vaječnou sedlinou</v>
      </c>
      <c r="E12" s="587"/>
      <c r="F12" s="586" t="str">
        <f>JL!I15</f>
        <v>Bulharská s masem</v>
      </c>
      <c r="G12" s="587"/>
      <c r="H12" s="586" t="str">
        <f>JL!L12</f>
        <v>Česnečka s bramborami</v>
      </c>
      <c r="I12" s="587"/>
      <c r="J12" s="586" t="str">
        <f>JL!O12</f>
        <v>Kroupová se zeleninou</v>
      </c>
      <c r="K12" s="587"/>
    </row>
    <row r="13" spans="2:12" s="216" customFormat="1" ht="15.95" hidden="1" customHeight="1" thickBot="1">
      <c r="B13" s="214" t="s">
        <v>48</v>
      </c>
      <c r="C13" s="215" t="str">
        <f>JL!D16</f>
        <v>1A,9,7</v>
      </c>
      <c r="D13" s="214" t="s">
        <v>48</v>
      </c>
      <c r="E13" s="215" t="str">
        <f>JL!G13</f>
        <v>9,1A,3,</v>
      </c>
      <c r="F13" s="214" t="s">
        <v>48</v>
      </c>
      <c r="G13" s="215" t="str">
        <f>JL!J16</f>
        <v>1A, 9</v>
      </c>
      <c r="H13" s="214" t="s">
        <v>48</v>
      </c>
      <c r="I13" s="215" t="str">
        <f>JL!M13</f>
        <v>9, 12</v>
      </c>
      <c r="J13" s="214" t="s">
        <v>48</v>
      </c>
      <c r="K13" s="215" t="str">
        <f>JL!P13</f>
        <v>1a,1c,9,7</v>
      </c>
    </row>
    <row r="14" spans="2:12" s="207" customFormat="1" ht="5.0999999999999996" hidden="1" customHeight="1">
      <c r="B14" s="572"/>
      <c r="C14" s="573"/>
      <c r="D14" s="572"/>
      <c r="E14" s="573"/>
      <c r="F14" s="572"/>
      <c r="G14" s="573"/>
      <c r="H14" s="572"/>
      <c r="I14" s="573"/>
      <c r="J14" s="572"/>
      <c r="K14" s="573"/>
    </row>
    <row r="15" spans="2:12" ht="20.100000000000001" hidden="1" customHeight="1">
      <c r="B15" s="588" t="s">
        <v>93</v>
      </c>
      <c r="C15" s="589"/>
      <c r="D15" s="588" t="s">
        <v>93</v>
      </c>
      <c r="E15" s="589"/>
      <c r="F15" s="588" t="s">
        <v>93</v>
      </c>
      <c r="G15" s="589"/>
      <c r="H15" s="588" t="s">
        <v>93</v>
      </c>
      <c r="I15" s="589"/>
      <c r="J15" s="588" t="s">
        <v>93</v>
      </c>
      <c r="K15" s="589"/>
    </row>
    <row r="16" spans="2:12" s="219" customFormat="1" ht="84.95" hidden="1" customHeight="1">
      <c r="B16" s="586" t="str">
        <f>JL!C23</f>
        <v>Kuřecí játra po čínsku s bambusem, jasmínová rýže</v>
      </c>
      <c r="C16" s="587"/>
      <c r="D16" s="586" t="str">
        <f>JL!F27</f>
        <v>Míchané halušky s máslem a vejci, sypané sýrem s pažitkou</v>
      </c>
      <c r="E16" s="587"/>
      <c r="F16" s="586" t="str">
        <f>JL!I23</f>
        <v>Vepřové nudličky na koření  gyros s pečenou cibulí, bylinkový kuskus, tzatziky</v>
      </c>
      <c r="G16" s="587"/>
      <c r="H16" s="586" t="str">
        <f>JL!L23</f>
        <v>Maďarský hovězí guláš s paprikami sypaný cibulí,  houskové knedlíky</v>
      </c>
      <c r="I16" s="587"/>
      <c r="J16" s="586" t="str">
        <f>JL!O19</f>
        <v>Smažené kuřecí medailonky v bylinkové strouhance, bramborový salát, citron</v>
      </c>
      <c r="K16" s="587"/>
    </row>
    <row r="17" spans="2:11" s="216" customFormat="1" ht="15.95" hidden="1" customHeight="1" thickBot="1">
      <c r="B17" s="214" t="s">
        <v>48</v>
      </c>
      <c r="C17" s="215" t="str">
        <f>JL!D21</f>
        <v>1a,7,3</v>
      </c>
      <c r="D17" s="214" t="s">
        <v>48</v>
      </c>
      <c r="E17" s="215" t="str">
        <f>JL!G29</f>
        <v>1a,3,7</v>
      </c>
      <c r="F17" s="214" t="s">
        <v>48</v>
      </c>
      <c r="G17" s="215" t="str">
        <f>JL!J25</f>
        <v>1a,9,7</v>
      </c>
      <c r="H17" s="214" t="s">
        <v>48</v>
      </c>
      <c r="I17" s="215" t="str">
        <f>JL!M25</f>
        <v>1a,3,6,10,7</v>
      </c>
      <c r="J17" s="214" t="s">
        <v>48</v>
      </c>
      <c r="K17" s="215" t="str">
        <f>JL!P21</f>
        <v>1a,3,7,11,10</v>
      </c>
    </row>
    <row r="18" spans="2:11" s="207" customFormat="1" ht="5.0999999999999996" hidden="1" customHeight="1">
      <c r="B18" s="572"/>
      <c r="C18" s="573"/>
      <c r="D18" s="572"/>
      <c r="E18" s="573"/>
      <c r="F18" s="572"/>
      <c r="G18" s="573"/>
      <c r="H18" s="572"/>
      <c r="I18" s="573"/>
      <c r="J18" s="572"/>
      <c r="K18" s="573"/>
    </row>
    <row r="19" spans="2:11" s="220" customFormat="1" ht="24.95" customHeight="1">
      <c r="B19" s="590" t="s">
        <v>99</v>
      </c>
      <c r="C19" s="591"/>
      <c r="D19" s="590" t="str">
        <f>B19</f>
        <v>ODPOLEDNÍ SVAČINKA (11:00)</v>
      </c>
      <c r="E19" s="591"/>
      <c r="F19" s="590" t="str">
        <f>D19</f>
        <v>ODPOLEDNÍ SVAČINKA (11:00)</v>
      </c>
      <c r="G19" s="591"/>
      <c r="H19" s="590" t="str">
        <f>F19</f>
        <v>ODPOLEDNÍ SVAČINKA (11:00)</v>
      </c>
      <c r="I19" s="591"/>
      <c r="J19" s="590" t="str">
        <f>H19</f>
        <v>ODPOLEDNÍ SVAČINKA (11:00)</v>
      </c>
      <c r="K19" s="591"/>
    </row>
    <row r="20" spans="2:11" s="219" customFormat="1" ht="275.10000000000002" customHeight="1">
      <c r="B20" s="584" t="str">
        <f>'JL ŠKOLKA'!B20</f>
        <v>Rohlík s pomazánkovým máslem a plátkovým sýrem, ovoce</v>
      </c>
      <c r="C20" s="585"/>
      <c r="D20" s="584" t="str">
        <f>'JL ŠKOLKA'!D20</f>
        <v>Tvarohový dezert s ovocem</v>
      </c>
      <c r="E20" s="585"/>
      <c r="F20" s="584" t="str">
        <f>'JL ŠKOLKA'!F20</f>
        <v>Obložená houska, čerstvá zelenina</v>
      </c>
      <c r="G20" s="585"/>
      <c r="H20" s="584" t="str">
        <f>'JL ŠKOLKA'!H20</f>
        <v>Chia jogurt s ananasem a hruškami, piškoty</v>
      </c>
      <c r="I20" s="585"/>
      <c r="J20" s="584" t="str">
        <f>'JL ŠKOLKA'!J20</f>
        <v>Jahodový koláč s drobenkou, mléko</v>
      </c>
      <c r="K20" s="585"/>
    </row>
    <row r="21" spans="2:11" s="216" customFormat="1" ht="15.95" customHeight="1" thickBot="1">
      <c r="B21" s="214" t="s">
        <v>48</v>
      </c>
      <c r="C21" s="218">
        <f>JL!D48</f>
        <v>0</v>
      </c>
      <c r="D21" s="214" t="s">
        <v>48</v>
      </c>
      <c r="E21" s="218">
        <f>JL!G48</f>
        <v>0</v>
      </c>
      <c r="F21" s="214" t="s">
        <v>48</v>
      </c>
      <c r="G21" s="218">
        <f>JL!J48</f>
        <v>0</v>
      </c>
      <c r="H21" s="214" t="s">
        <v>48</v>
      </c>
      <c r="I21" s="218">
        <f>JL!M48</f>
        <v>0</v>
      </c>
      <c r="J21" s="214" t="s">
        <v>48</v>
      </c>
      <c r="K21" s="218">
        <f>JL!P48</f>
        <v>0</v>
      </c>
    </row>
    <row r="22" spans="2:11" ht="0.95" customHeight="1" thickBot="1">
      <c r="B22" s="211"/>
      <c r="C22" s="212"/>
      <c r="D22" s="211"/>
      <c r="E22" s="212"/>
      <c r="F22" s="211"/>
      <c r="G22" s="212"/>
      <c r="H22" s="211"/>
      <c r="I22" s="212"/>
      <c r="J22" s="211"/>
      <c r="K22" s="212"/>
    </row>
    <row r="23" spans="2:11" ht="12" customHeight="1"/>
    <row r="24" spans="2:11" s="206" customFormat="1">
      <c r="B24" s="562" t="s">
        <v>95</v>
      </c>
      <c r="C24" s="562"/>
      <c r="E24" s="563" t="s">
        <v>94</v>
      </c>
      <c r="F24" s="563"/>
      <c r="G24" s="563"/>
      <c r="H24" s="563"/>
      <c r="I24" s="563"/>
      <c r="J24" s="563"/>
      <c r="K24" s="563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zoomScaleNormal="100" workbookViewId="0">
      <selection activeCell="D18" sqref="D18"/>
    </sheetView>
  </sheetViews>
  <sheetFormatPr defaultRowHeight="15.75"/>
  <cols>
    <col min="1" max="1" width="10.140625" style="288" bestFit="1" customWidth="1"/>
    <col min="2" max="2" width="12.7109375" style="289" customWidth="1"/>
    <col min="3" max="3" width="5.7109375" style="290" bestFit="1" customWidth="1"/>
    <col min="4" max="4" width="63.42578125" style="291" customWidth="1"/>
    <col min="5" max="5" width="34.42578125" style="288" customWidth="1"/>
    <col min="6" max="8" width="9.140625" style="288"/>
    <col min="9" max="9" width="22" style="288" customWidth="1"/>
    <col min="10" max="16384" width="9.140625" style="288"/>
  </cols>
  <sheetData>
    <row r="1" spans="1:10" ht="15" customHeight="1"/>
    <row r="2" spans="1:10" ht="15" customHeight="1">
      <c r="I2" s="292" t="s">
        <v>144</v>
      </c>
      <c r="J2" s="292"/>
    </row>
    <row r="3" spans="1:10" ht="15" customHeight="1">
      <c r="I3" s="293" t="s">
        <v>145</v>
      </c>
      <c r="J3" s="294" t="s">
        <v>146</v>
      </c>
    </row>
    <row r="4" spans="1:10" ht="18.95" customHeight="1">
      <c r="E4" s="295" t="s">
        <v>147</v>
      </c>
      <c r="I4" s="293" t="s">
        <v>148</v>
      </c>
      <c r="J4" s="294" t="s">
        <v>149</v>
      </c>
    </row>
    <row r="5" spans="1:10" ht="18.95" customHeight="1">
      <c r="A5" s="592">
        <f>B5</f>
        <v>45796</v>
      </c>
      <c r="B5" s="296">
        <f>JL!B10</f>
        <v>45796</v>
      </c>
      <c r="C5" s="297" t="s">
        <v>150</v>
      </c>
      <c r="D5" s="298" t="str">
        <f>JL!C12</f>
        <v>Krupicová s vejcem</v>
      </c>
      <c r="E5" s="298" t="str">
        <f>JL!D13</f>
        <v>1a,3,9</v>
      </c>
    </row>
    <row r="6" spans="1:10" ht="18.95" customHeight="1">
      <c r="A6" s="592"/>
      <c r="C6" s="297" t="s">
        <v>151</v>
      </c>
      <c r="D6" s="298" t="str">
        <f>JL!C19</f>
        <v>Dušená vepřová kýta na žampionech, vařené těstoviny</v>
      </c>
      <c r="E6" s="298" t="str">
        <f>JL!D21</f>
        <v>1a,7,3</v>
      </c>
    </row>
    <row r="7" spans="1:10" ht="18.95" customHeight="1">
      <c r="A7" s="592"/>
      <c r="C7" s="297" t="s">
        <v>152</v>
      </c>
      <c r="D7" s="298" t="str">
        <f>JL!C23</f>
        <v>Kuřecí játra po čínsku s bambusem, jasmínová rýže</v>
      </c>
      <c r="E7" s="299" t="str">
        <f>JL!D25</f>
        <v>1a,6,9,10,12</v>
      </c>
    </row>
    <row r="8" spans="1:10" ht="18.95" customHeight="1">
      <c r="A8" s="592"/>
      <c r="C8" s="297" t="s">
        <v>153</v>
      </c>
      <c r="D8" s="298" t="str">
        <f>JL!C27</f>
        <v>Thajské rýžové nudle s restovanou zeleninou sypané smaženou cibulkou</v>
      </c>
      <c r="E8" s="298" t="str">
        <f>JL!D29</f>
        <v>6,9,4</v>
      </c>
    </row>
    <row r="9" spans="1:10" ht="18.95" customHeight="1">
      <c r="A9" s="592"/>
      <c r="C9" s="297" t="s">
        <v>154</v>
      </c>
      <c r="D9" s="298" t="str">
        <f>JL!C52</f>
        <v>340g  Zeleninový talíř s tuňákem a vejcem</v>
      </c>
      <c r="E9" s="306" t="str">
        <f>JL!D54</f>
        <v>4,9,3</v>
      </c>
    </row>
    <row r="10" spans="1:10" ht="18.95" customHeight="1">
      <c r="A10" s="421"/>
      <c r="C10" s="428" t="s">
        <v>264</v>
      </c>
      <c r="D10" s="429" t="str">
        <f>JL!C32</f>
        <v>Kuřecí prsa po srbsku s rajčaty a paprikami, americké brambory</v>
      </c>
      <c r="E10" s="430" t="str">
        <f>JL!D34</f>
        <v>1a, 9</v>
      </c>
    </row>
    <row r="11" spans="1:10" ht="18.95" customHeight="1">
      <c r="E11" s="300"/>
    </row>
    <row r="12" spans="1:10" ht="18.95" customHeight="1">
      <c r="A12" s="592">
        <f>A5+1</f>
        <v>45797</v>
      </c>
      <c r="B12" s="301">
        <f>B5+1</f>
        <v>45797</v>
      </c>
      <c r="C12" s="297" t="s">
        <v>150</v>
      </c>
      <c r="D12" s="298" t="str">
        <f>JL!F15</f>
        <v>Gulášová</v>
      </c>
      <c r="E12" s="298" t="str">
        <f>JL!G16</f>
        <v>1A,9</v>
      </c>
    </row>
    <row r="13" spans="1:10" ht="18.95" customHeight="1">
      <c r="A13" s="592"/>
      <c r="C13" s="297" t="s">
        <v>151</v>
      </c>
      <c r="D13" s="298" t="str">
        <f>JL!F19</f>
        <v>Maminčino kuře s játry, žampiony a těstovinami (pečená kuřecí stehna)</v>
      </c>
      <c r="E13" s="298" t="str">
        <f>JL!G21</f>
        <v>1a,6,10,3</v>
      </c>
    </row>
    <row r="14" spans="1:10" ht="18.95" customHeight="1">
      <c r="A14" s="592"/>
      <c r="C14" s="297" t="s">
        <v>152</v>
      </c>
      <c r="D14" s="298" t="str">
        <f>JL!F23</f>
        <v>Segedínský guláš z vepřové plece, houskové knedlíky</v>
      </c>
      <c r="E14" s="299" t="str">
        <f>JL!G25</f>
        <v>1a,3,6,7,10</v>
      </c>
    </row>
    <row r="15" spans="1:10" ht="18.95" customHeight="1">
      <c r="A15" s="592"/>
      <c r="C15" s="297" t="s">
        <v>153</v>
      </c>
      <c r="D15" s="298" t="str">
        <f>JL!F27</f>
        <v>Míchané halušky s máslem a vejci, sypané sýrem s pažitkou</v>
      </c>
      <c r="E15" s="298" t="str">
        <f>JL!G29</f>
        <v>1a,3,7</v>
      </c>
    </row>
    <row r="16" spans="1:10" ht="18.95" customHeight="1">
      <c r="A16" s="592"/>
      <c r="C16" s="297" t="s">
        <v>154</v>
      </c>
      <c r="D16" s="298" t="str">
        <f>JL!F52</f>
        <v>340g Zeleninový talíř trhané vepřové maso</v>
      </c>
      <c r="E16" s="306">
        <f>JL!G54</f>
        <v>9.6</v>
      </c>
    </row>
    <row r="17" spans="1:5" ht="18.95" customHeight="1">
      <c r="A17" s="421"/>
      <c r="C17" s="428" t="s">
        <v>264</v>
      </c>
      <c r="D17" s="429" t="str">
        <f>JL!F32</f>
        <v>Pljeskavica pečená na grilu s domácím paprikovým ajvarem,
smažené hranolky a do zlatova grilovaná cibule</v>
      </c>
      <c r="E17" s="430" t="str">
        <f>JL!G34</f>
        <v>3,9,7</v>
      </c>
    </row>
    <row r="18" spans="1:5" ht="18.95" customHeight="1">
      <c r="E18" s="300"/>
    </row>
    <row r="19" spans="1:5" ht="18.95" customHeight="1">
      <c r="A19" s="592">
        <f>B19</f>
        <v>45798</v>
      </c>
      <c r="B19" s="301">
        <f>B12+1</f>
        <v>45798</v>
      </c>
      <c r="C19" s="297" t="s">
        <v>150</v>
      </c>
      <c r="D19" s="298" t="str">
        <f>JL!I12</f>
        <v>Slepičí vývar s krupkami, čočkou a rýží</v>
      </c>
      <c r="E19" s="298" t="str">
        <f>JL!J13</f>
        <v>1a,1d,7,9</v>
      </c>
    </row>
    <row r="20" spans="1:5" ht="18.95" customHeight="1">
      <c r="A20" s="592"/>
      <c r="C20" s="297" t="s">
        <v>151</v>
      </c>
      <c r="D20" s="298" t="str">
        <f>JL!I19</f>
        <v>Hovězí pečeně na přírodní způsob se slaninou, vařené brambory, tatarská omáčka</v>
      </c>
      <c r="E20" s="298" t="str">
        <f>JL!J21</f>
        <v>1a,3,7,10</v>
      </c>
    </row>
    <row r="21" spans="1:5" ht="18.95" customHeight="1">
      <c r="A21" s="592"/>
      <c r="C21" s="297" t="s">
        <v>152</v>
      </c>
      <c r="D21" s="298" t="str">
        <f>JL!I23</f>
        <v>Vepřové nudličky na koření  gyros s pečenou cibulí, bylinkový kuskus, tzatziky</v>
      </c>
      <c r="E21" s="299" t="str">
        <f>JL!J25</f>
        <v>1a,9,7</v>
      </c>
    </row>
    <row r="22" spans="1:5" ht="18.95" customHeight="1">
      <c r="A22" s="592"/>
      <c r="C22" s="297" t="s">
        <v>153</v>
      </c>
      <c r="D22" s="298" t="str">
        <f>JL!I27</f>
        <v>Bavorské vdolečky s tvarohem a slazenou smetanou, studené mléko</v>
      </c>
      <c r="E22" s="298" t="str">
        <f>JL!J34</f>
        <v>1a, 7</v>
      </c>
    </row>
    <row r="23" spans="1:5" ht="18.95" customHeight="1">
      <c r="A23" s="592"/>
      <c r="C23" s="297" t="s">
        <v>154</v>
      </c>
      <c r="D23" s="298" t="str">
        <f>JL!I52</f>
        <v>340g  Studený salát s pečenou slaninou a Nivou</v>
      </c>
      <c r="E23" s="298" t="str">
        <f>JL!J54</f>
        <v>9,7,12</v>
      </c>
    </row>
    <row r="24" spans="1:5" ht="18.95" customHeight="1">
      <c r="A24" s="421"/>
      <c r="C24" s="428" t="s">
        <v>264</v>
      </c>
      <c r="D24" s="429" t="str">
        <f>JL!I32</f>
        <v>Vepřová panenka s omáčkou z pečeného česneku, grilovaná karotka, smažené bramborové rosties</v>
      </c>
      <c r="E24" s="430" t="str">
        <f>JL!J34</f>
        <v>1a, 7</v>
      </c>
    </row>
    <row r="25" spans="1:5" ht="18.95" customHeight="1">
      <c r="E25" s="300"/>
    </row>
    <row r="26" spans="1:5" ht="18.95" customHeight="1">
      <c r="A26" s="592">
        <f>B26</f>
        <v>45799</v>
      </c>
      <c r="B26" s="301">
        <f>B19+1</f>
        <v>45799</v>
      </c>
      <c r="C26" s="297" t="s">
        <v>150</v>
      </c>
      <c r="D26" s="298" t="str">
        <f>JL!L15</f>
        <v>Květáková s vejci a pažitkou</v>
      </c>
      <c r="E26" s="298" t="str">
        <f>JL!M16</f>
        <v>1a,3,9,7</v>
      </c>
    </row>
    <row r="27" spans="1:5" ht="18.95" customHeight="1">
      <c r="A27" s="592"/>
      <c r="C27" s="297" t="s">
        <v>151</v>
      </c>
      <c r="D27" s="298" t="str">
        <f>JL!L19</f>
        <v>Marinovaná krkovice s kájenským pepřem, šťouchané brambory s cibulkou</v>
      </c>
      <c r="E27" s="298" t="str">
        <f>JL!M21</f>
        <v>1a, 7, 9, 10</v>
      </c>
    </row>
    <row r="28" spans="1:5" ht="18.95" customHeight="1">
      <c r="A28" s="592"/>
      <c r="C28" s="297" t="s">
        <v>152</v>
      </c>
      <c r="D28" s="298" t="str">
        <f>JL!L23</f>
        <v>Maďarský hovězí guláš s paprikami sypaný cibulí,  houskové knedlíky</v>
      </c>
      <c r="E28" s="299" t="str">
        <f>JL!M25</f>
        <v>1a,3,6,10,7</v>
      </c>
    </row>
    <row r="29" spans="1:5" ht="18.95" customHeight="1">
      <c r="A29" s="592"/>
      <c r="C29" s="297" t="s">
        <v>153</v>
      </c>
      <c r="D29" s="298" t="str">
        <f>JL!L27</f>
        <v>Špagety Aglio Olio s feferonkami, olivovým olejem a česnekem, strouhaný parmesán s bylinkami</v>
      </c>
      <c r="E29" s="298" t="str">
        <f>JL!M29</f>
        <v>1a,3,12,10,7</v>
      </c>
    </row>
    <row r="30" spans="1:5" ht="18.95" customHeight="1">
      <c r="A30" s="592"/>
      <c r="C30" s="297" t="s">
        <v>154</v>
      </c>
      <c r="D30" s="298" t="str">
        <f>JL!L52</f>
        <v>330g Zeleninový talíř s hermelínem a brusinkami</v>
      </c>
      <c r="E30" s="306" t="str">
        <f>JL!M54</f>
        <v>7,9,12</v>
      </c>
    </row>
    <row r="31" spans="1:5" ht="18.95" customHeight="1">
      <c r="A31" s="421"/>
      <c r="C31" s="428" t="s">
        <v>264</v>
      </c>
      <c r="D31" s="429" t="str">
        <f>JL!L32</f>
        <v>Kuřecí steak "mexico", pšeničná tortilla plněná zeleninovým ragu s jalapeňos a sýrem</v>
      </c>
      <c r="E31" s="430" t="str">
        <f>JL!M34</f>
        <v>1a,3,7,9,10</v>
      </c>
    </row>
    <row r="32" spans="1:5" ht="18.95" customHeight="1">
      <c r="E32" s="300"/>
    </row>
    <row r="33" spans="1:5" ht="18.95" customHeight="1">
      <c r="A33" s="592">
        <f>B33</f>
        <v>45800</v>
      </c>
      <c r="B33" s="301">
        <f>B26+1</f>
        <v>45800</v>
      </c>
      <c r="C33" s="297" t="s">
        <v>150</v>
      </c>
      <c r="D33" s="298" t="str">
        <f>JL!O12</f>
        <v>Kroupová se zeleninou</v>
      </c>
      <c r="E33" s="298" t="str">
        <f>JL!P13</f>
        <v>1a,1c,9,7</v>
      </c>
    </row>
    <row r="34" spans="1:5" ht="18.95" customHeight="1">
      <c r="A34" s="592"/>
      <c r="C34" s="297" t="s">
        <v>151</v>
      </c>
      <c r="D34" s="298" t="str">
        <f>JL!O19</f>
        <v>Smažené kuřecí medailonky v bylinkové strouhance, bramborový salát, citron</v>
      </c>
      <c r="E34" s="298" t="str">
        <f>JL!P21</f>
        <v>1a,3,7,11,10</v>
      </c>
    </row>
    <row r="35" spans="1:5" ht="18.95" customHeight="1">
      <c r="A35" s="592"/>
      <c r="C35" s="297" t="s">
        <v>152</v>
      </c>
      <c r="D35" s="298" t="str">
        <f>JL!O23</f>
        <v>Bulharský džuveč, aneb syté a bohaté rizoto z vepřového bůčku s rajčaty, lilkem a jarní cibulkou</v>
      </c>
      <c r="E35" s="299" t="str">
        <f>JL!P25</f>
        <v>9, 10</v>
      </c>
    </row>
    <row r="36" spans="1:5" ht="18.95" customHeight="1">
      <c r="A36" s="592"/>
      <c r="C36" s="297" t="s">
        <v>153</v>
      </c>
      <c r="D36" s="298" t="str">
        <f>JL!O27</f>
        <v>Pečené květákové placičky se sýrem, vařené brambory, jogurtový dressing</v>
      </c>
      <c r="E36" s="298" t="str">
        <f>JL!P29</f>
        <v>1a,3,7,12</v>
      </c>
    </row>
    <row r="37" spans="1:5" ht="18.95" customHeight="1">
      <c r="A37" s="592"/>
      <c r="C37" s="297" t="s">
        <v>154</v>
      </c>
      <c r="D37" s="298" t="str">
        <f>JL!O52</f>
        <v>350g Zeleninový talíř, pečené kuřecí kousky</v>
      </c>
      <c r="E37" s="298" t="str">
        <f>JL!P54</f>
        <v>1a,3,7,6</v>
      </c>
    </row>
    <row r="38" spans="1:5" ht="18.95" customHeight="1">
      <c r="A38" s="421"/>
      <c r="C38" s="428" t="s">
        <v>264</v>
      </c>
      <c r="D38" s="429" t="str">
        <f>JL!O32</f>
        <v>Dušená anglická vepřová játra, pečené brambory ve slupce, tatarská omáčka</v>
      </c>
      <c r="E38" s="430" t="str">
        <f>JL!P34</f>
        <v>1a,3,10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302"/>
    </row>
    <row r="44" spans="1:5" ht="18.95" customHeight="1"/>
    <row r="45" spans="1:5" ht="18.95" customHeight="1"/>
    <row r="46" spans="1:5" ht="18.95" customHeight="1"/>
    <row r="47" spans="1:5" ht="18.95" customHeight="1">
      <c r="B47" s="303"/>
    </row>
    <row r="48" spans="1:5" ht="18.95" customHeight="1">
      <c r="C48" s="304"/>
    </row>
    <row r="49" spans="2:3" ht="18.95" customHeight="1">
      <c r="C49" s="304"/>
    </row>
    <row r="50" spans="2:3" ht="18.95" customHeight="1">
      <c r="C50" s="304"/>
    </row>
    <row r="51" spans="2:3" ht="18.95" customHeight="1">
      <c r="C51" s="304"/>
    </row>
    <row r="52" spans="2:3" ht="18.95" customHeight="1">
      <c r="C52" s="304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303"/>
    </row>
    <row r="58" spans="2:3" ht="18.95" customHeight="1">
      <c r="C58" s="304"/>
    </row>
    <row r="59" spans="2:3" ht="18.95" customHeight="1">
      <c r="C59" s="304"/>
    </row>
    <row r="60" spans="2:3" ht="18.95" customHeight="1">
      <c r="C60" s="304"/>
    </row>
    <row r="61" spans="2:3" ht="18.95" customHeight="1">
      <c r="C61" s="304"/>
    </row>
    <row r="62" spans="2:3" ht="18.95" customHeight="1">
      <c r="C62" s="304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303"/>
    </row>
    <row r="68" spans="2:3" ht="18.95" customHeight="1">
      <c r="C68" s="304"/>
    </row>
    <row r="69" spans="2:3" ht="18.95" customHeight="1">
      <c r="C69" s="304"/>
    </row>
    <row r="70" spans="2:3" ht="18.95" customHeight="1">
      <c r="C70" s="304"/>
    </row>
    <row r="71" spans="2:3" ht="18.95" customHeight="1">
      <c r="C71" s="304"/>
    </row>
    <row r="72" spans="2:3" ht="18.95" customHeight="1">
      <c r="C72" s="304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303"/>
    </row>
    <row r="78" spans="2:3" ht="18.95" customHeight="1">
      <c r="C78" s="304"/>
    </row>
    <row r="79" spans="2:3" ht="18.95" customHeight="1">
      <c r="C79" s="304"/>
    </row>
    <row r="80" spans="2:3" ht="18.95" customHeight="1">
      <c r="C80" s="304"/>
    </row>
    <row r="81" spans="2:4" ht="18.95" customHeight="1">
      <c r="C81" s="304"/>
    </row>
    <row r="82" spans="2:4" ht="18.95" customHeight="1">
      <c r="C82" s="304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303"/>
    </row>
    <row r="88" spans="2:4" ht="18.95" customHeight="1">
      <c r="C88" s="304"/>
    </row>
    <row r="89" spans="2:4" ht="15" customHeight="1">
      <c r="C89" s="304"/>
    </row>
    <row r="90" spans="2:4" ht="15" customHeight="1">
      <c r="C90" s="304"/>
    </row>
    <row r="91" spans="2:4" ht="15" customHeight="1">
      <c r="C91" s="304"/>
    </row>
    <row r="92" spans="2:4" ht="15" customHeight="1">
      <c r="C92" s="304"/>
    </row>
    <row r="93" spans="2:4" ht="15" customHeight="1"/>
    <row r="94" spans="2:4" ht="15" customHeight="1"/>
    <row r="95" spans="2:4" ht="15" customHeight="1"/>
    <row r="96" spans="2:4" ht="15" customHeight="1">
      <c r="D96" s="302"/>
    </row>
    <row r="97" spans="2:4" ht="15" customHeight="1">
      <c r="D97" s="302"/>
    </row>
    <row r="98" spans="2:4" ht="15" customHeight="1"/>
    <row r="99" spans="2:4" ht="15" customHeight="1"/>
    <row r="100" spans="2:4" ht="15" customHeight="1"/>
    <row r="101" spans="2:4" ht="15" customHeight="1">
      <c r="B101" s="303"/>
    </row>
    <row r="102" spans="2:4" ht="15" customHeight="1">
      <c r="C102" s="304"/>
    </row>
    <row r="103" spans="2:4" ht="15" customHeight="1">
      <c r="C103" s="304"/>
    </row>
    <row r="104" spans="2:4" ht="15" customHeight="1">
      <c r="C104" s="304"/>
    </row>
    <row r="105" spans="2:4" ht="15" customHeight="1">
      <c r="C105" s="304"/>
    </row>
    <row r="106" spans="2:4" ht="15" customHeight="1">
      <c r="C106" s="304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303"/>
    </row>
    <row r="112" spans="2:4" ht="15" customHeight="1">
      <c r="C112" s="304"/>
    </row>
    <row r="113" spans="2:3" ht="15" customHeight="1">
      <c r="C113" s="304"/>
    </row>
    <row r="114" spans="2:3" ht="15" customHeight="1">
      <c r="C114" s="304"/>
    </row>
    <row r="115" spans="2:3" ht="15" customHeight="1">
      <c r="C115" s="304"/>
    </row>
    <row r="116" spans="2:3" ht="15" customHeight="1">
      <c r="C116" s="304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303"/>
    </row>
    <row r="122" spans="2:3" ht="15" customHeight="1">
      <c r="C122" s="304"/>
    </row>
    <row r="123" spans="2:3" ht="15" customHeight="1">
      <c r="C123" s="304"/>
    </row>
    <row r="124" spans="2:3" ht="15" customHeight="1">
      <c r="C124" s="304"/>
    </row>
    <row r="125" spans="2:3" ht="15" customHeight="1">
      <c r="C125" s="304"/>
    </row>
    <row r="126" spans="2:3" ht="15" customHeight="1">
      <c r="C126" s="304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303"/>
    </row>
    <row r="132" spans="2:3" ht="15" customHeight="1">
      <c r="C132" s="304"/>
    </row>
    <row r="133" spans="2:3" ht="15" customHeight="1">
      <c r="C133" s="304"/>
    </row>
    <row r="134" spans="2:3" ht="15" customHeight="1">
      <c r="C134" s="304"/>
    </row>
    <row r="135" spans="2:3" ht="15" customHeight="1">
      <c r="C135" s="304"/>
    </row>
    <row r="136" spans="2:3" ht="15" customHeight="1">
      <c r="C136" s="304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303"/>
    </row>
    <row r="142" spans="2:3" ht="15" customHeight="1">
      <c r="C142" s="304"/>
    </row>
    <row r="143" spans="2:3" ht="15" customHeight="1">
      <c r="C143" s="304"/>
    </row>
    <row r="144" spans="2:3" ht="15" customHeight="1">
      <c r="C144" s="304"/>
    </row>
    <row r="145" spans="2:4" ht="15" customHeight="1">
      <c r="C145" s="304"/>
    </row>
    <row r="146" spans="2:4" ht="15" customHeight="1">
      <c r="C146" s="304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302"/>
    </row>
    <row r="153" spans="2:4" ht="15" customHeight="1"/>
    <row r="154" spans="2:4" ht="15" customHeight="1"/>
    <row r="155" spans="2:4" ht="15" customHeight="1">
      <c r="B155" s="303"/>
    </row>
    <row r="156" spans="2:4" ht="15" customHeight="1">
      <c r="C156" s="304"/>
    </row>
    <row r="157" spans="2:4" ht="15" customHeight="1">
      <c r="C157" s="304"/>
    </row>
    <row r="158" spans="2:4" ht="15" customHeight="1">
      <c r="C158" s="304"/>
    </row>
    <row r="159" spans="2:4" ht="15" customHeight="1">
      <c r="C159" s="304"/>
    </row>
    <row r="160" spans="2:4" ht="15" customHeight="1">
      <c r="C160" s="304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303"/>
    </row>
    <row r="166" spans="2:3" ht="15" customHeight="1">
      <c r="C166" s="304"/>
    </row>
    <row r="167" spans="2:3" ht="15" customHeight="1">
      <c r="C167" s="304"/>
    </row>
    <row r="168" spans="2:3" ht="15" customHeight="1">
      <c r="C168" s="304"/>
    </row>
    <row r="169" spans="2:3" ht="15" customHeight="1">
      <c r="C169" s="304"/>
    </row>
    <row r="170" spans="2:3" ht="15" customHeight="1">
      <c r="C170" s="304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303"/>
    </row>
    <row r="176" spans="2:3" ht="15" customHeight="1">
      <c r="C176" s="304"/>
    </row>
    <row r="177" spans="2:4" ht="15" customHeight="1">
      <c r="C177" s="304"/>
    </row>
    <row r="178" spans="2:4" ht="15" customHeight="1">
      <c r="C178" s="304"/>
    </row>
    <row r="179" spans="2:4" ht="15" customHeight="1">
      <c r="C179" s="304"/>
    </row>
    <row r="180" spans="2:4" ht="15" customHeight="1">
      <c r="C180" s="304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303"/>
    </row>
    <row r="186" spans="2:4" ht="15" customHeight="1">
      <c r="C186" s="304"/>
      <c r="D186" s="305"/>
    </row>
    <row r="187" spans="2:4" ht="15" customHeight="1">
      <c r="C187" s="304"/>
    </row>
    <row r="188" spans="2:4" ht="15" customHeight="1">
      <c r="C188" s="304"/>
    </row>
    <row r="189" spans="2:4" ht="15" customHeight="1">
      <c r="C189" s="304"/>
    </row>
    <row r="190" spans="2:4" ht="15" customHeight="1">
      <c r="C190" s="304"/>
      <c r="D190" s="305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303"/>
    </row>
    <row r="196" spans="2:4" ht="15" customHeight="1">
      <c r="C196" s="304"/>
      <c r="D196" s="305"/>
    </row>
    <row r="197" spans="2:4" ht="15" customHeight="1">
      <c r="C197" s="304"/>
    </row>
    <row r="198" spans="2:4" ht="15" customHeight="1">
      <c r="C198" s="304"/>
    </row>
    <row r="199" spans="2:4" ht="15" customHeight="1">
      <c r="C199" s="304"/>
    </row>
    <row r="200" spans="2:4" ht="15" customHeight="1">
      <c r="C200" s="304"/>
      <c r="D200" s="305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55" customWidth="1"/>
    <col min="2" max="2" width="10.140625" style="55" customWidth="1"/>
    <col min="3" max="4" width="15.7109375" style="55" customWidth="1"/>
    <col min="5" max="8" width="12.7109375" style="55" customWidth="1"/>
    <col min="9" max="10" width="12.7109375" style="55" hidden="1" customWidth="1"/>
    <col min="11" max="11" width="20.7109375" style="55" customWidth="1"/>
    <col min="12" max="13" width="12.7109375" style="55" customWidth="1"/>
    <col min="14" max="16384" width="9.140625" style="55"/>
  </cols>
  <sheetData>
    <row r="1" spans="1:13" ht="35.1" customHeight="1" thickTop="1" thickBot="1">
      <c r="A1" s="593" t="s">
        <v>56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5"/>
    </row>
    <row r="2" spans="1:13" s="60" customFormat="1" ht="18" customHeight="1" thickTop="1" thickBot="1">
      <c r="A2" s="56" t="s">
        <v>57</v>
      </c>
      <c r="B2" s="56" t="s">
        <v>58</v>
      </c>
      <c r="C2" s="57" t="s">
        <v>59</v>
      </c>
      <c r="D2" s="58" t="s">
        <v>60</v>
      </c>
      <c r="E2" s="596" t="s">
        <v>61</v>
      </c>
      <c r="F2" s="596"/>
      <c r="G2" s="596" t="s">
        <v>62</v>
      </c>
      <c r="H2" s="596"/>
      <c r="I2" s="596" t="s">
        <v>63</v>
      </c>
      <c r="J2" s="596"/>
      <c r="K2" s="59" t="s">
        <v>64</v>
      </c>
      <c r="L2" s="597" t="s">
        <v>65</v>
      </c>
      <c r="M2" s="597"/>
    </row>
    <row r="3" spans="1:13" s="65" customFormat="1" ht="15" customHeight="1" thickTop="1" thickBot="1">
      <c r="A3" s="607">
        <f>JL!B10</f>
        <v>45796</v>
      </c>
      <c r="B3" s="608" t="s">
        <v>51</v>
      </c>
      <c r="C3" s="609" t="str">
        <f>JL!C12</f>
        <v>Krupicová s vejcem</v>
      </c>
      <c r="D3" s="609" t="str">
        <f>JL!C15</f>
        <v>Selská</v>
      </c>
      <c r="E3" s="61" t="s">
        <v>53</v>
      </c>
      <c r="F3" s="62" t="s">
        <v>55</v>
      </c>
      <c r="G3" s="61" t="s">
        <v>53</v>
      </c>
      <c r="H3" s="62" t="s">
        <v>55</v>
      </c>
      <c r="I3" s="61" t="s">
        <v>53</v>
      </c>
      <c r="J3" s="62" t="s">
        <v>55</v>
      </c>
      <c r="K3" s="63" t="s">
        <v>54</v>
      </c>
      <c r="L3" s="61"/>
      <c r="M3" s="64" t="s">
        <v>66</v>
      </c>
    </row>
    <row r="4" spans="1:13" s="67" customFormat="1" ht="35.1" customHeight="1" thickBot="1">
      <c r="A4" s="601"/>
      <c r="B4" s="602"/>
      <c r="C4" s="604"/>
      <c r="D4" s="604"/>
      <c r="E4" s="598" t="str">
        <f>JL!C19</f>
        <v>Dušená vepřová kýta na žampionech, vařené těstoviny</v>
      </c>
      <c r="F4" s="599"/>
      <c r="G4" s="598" t="str">
        <f>JL!C23</f>
        <v>Kuřecí játra po čínsku s bambusem, jasmínová rýže</v>
      </c>
      <c r="H4" s="599"/>
      <c r="I4" s="598" t="str">
        <f>JL!E23</f>
        <v>2.</v>
      </c>
      <c r="J4" s="599"/>
      <c r="K4" s="66" t="str">
        <f>JL!C27</f>
        <v>Thajské rýžové nudle s restovanou zeleninou sypané smaženou cibulkou</v>
      </c>
      <c r="L4" s="598" t="str">
        <f>JL!C32</f>
        <v>Kuřecí prsa po srbsku s rajčaty a paprikami, americké brambory</v>
      </c>
      <c r="M4" s="600"/>
    </row>
    <row r="5" spans="1:13" s="72" customFormat="1" ht="26.1" customHeight="1" thickBot="1">
      <c r="A5" s="601"/>
      <c r="B5" s="602"/>
      <c r="C5" s="68">
        <v>6.12</v>
      </c>
      <c r="D5" s="68">
        <v>5.43</v>
      </c>
      <c r="E5" s="69">
        <v>33.799999999999997</v>
      </c>
      <c r="F5" s="70">
        <v>37.36</v>
      </c>
      <c r="G5" s="69">
        <v>33.03</v>
      </c>
      <c r="H5" s="70"/>
      <c r="I5" s="69"/>
      <c r="J5" s="70"/>
      <c r="K5" s="68">
        <v>25.42</v>
      </c>
      <c r="L5" s="69"/>
      <c r="M5" s="71">
        <v>49.36</v>
      </c>
    </row>
    <row r="6" spans="1:13" s="65" customFormat="1" ht="15" customHeight="1" thickBot="1">
      <c r="A6" s="601">
        <f>A3+1</f>
        <v>45797</v>
      </c>
      <c r="B6" s="602" t="s">
        <v>6</v>
      </c>
      <c r="C6" s="603" t="str">
        <f>JL!F12</f>
        <v>Hovězí vývar s vaječnou sedlinou</v>
      </c>
      <c r="D6" s="603" t="str">
        <f>JL!F15</f>
        <v>Gulášová</v>
      </c>
      <c r="E6" s="73" t="s">
        <v>53</v>
      </c>
      <c r="F6" s="74" t="s">
        <v>55</v>
      </c>
      <c r="G6" s="73" t="s">
        <v>53</v>
      </c>
      <c r="H6" s="74" t="s">
        <v>55</v>
      </c>
      <c r="I6" s="73" t="s">
        <v>53</v>
      </c>
      <c r="J6" s="74" t="s">
        <v>55</v>
      </c>
      <c r="K6" s="75" t="s">
        <v>54</v>
      </c>
      <c r="L6" s="73"/>
      <c r="M6" s="76" t="s">
        <v>66</v>
      </c>
    </row>
    <row r="7" spans="1:13" s="67" customFormat="1" ht="35.1" customHeight="1" thickBot="1">
      <c r="A7" s="601"/>
      <c r="B7" s="602"/>
      <c r="C7" s="604"/>
      <c r="D7" s="604"/>
      <c r="E7" s="605" t="str">
        <f>JL!F19</f>
        <v>Maminčino kuře s játry, žampiony a těstovinami (pečená kuřecí stehna)</v>
      </c>
      <c r="F7" s="606"/>
      <c r="G7" s="605" t="str">
        <f>JL!F23</f>
        <v>Segedínský guláš z vepřové plece, houskové knedlíky</v>
      </c>
      <c r="H7" s="606"/>
      <c r="I7" s="605" t="e">
        <f>JL!#REF!</f>
        <v>#REF!</v>
      </c>
      <c r="J7" s="606"/>
      <c r="K7" s="77" t="str">
        <f>JL!F27</f>
        <v>Míchané halušky s máslem a vejci, sypané sýrem s pažitkou</v>
      </c>
      <c r="L7" s="610" t="str">
        <f>JL!F32</f>
        <v>Pljeskavica pečená na grilu s domácím paprikovým ajvarem,
smažené hranolky a do zlatova grilovaná cibule</v>
      </c>
      <c r="M7" s="611"/>
    </row>
    <row r="8" spans="1:13" s="72" customFormat="1" ht="26.1" customHeight="1" thickBot="1">
      <c r="A8" s="601"/>
      <c r="B8" s="602"/>
      <c r="C8" s="68">
        <v>6.38</v>
      </c>
      <c r="D8" s="68">
        <v>6.21</v>
      </c>
      <c r="E8" s="69">
        <v>37.67</v>
      </c>
      <c r="F8" s="70">
        <v>40.67</v>
      </c>
      <c r="G8" s="69">
        <v>33.21</v>
      </c>
      <c r="H8" s="70">
        <v>35.75</v>
      </c>
      <c r="I8" s="69"/>
      <c r="J8" s="70"/>
      <c r="K8" s="68">
        <v>29.48</v>
      </c>
      <c r="L8" s="69"/>
      <c r="M8" s="71">
        <v>48.44</v>
      </c>
    </row>
    <row r="9" spans="1:13" s="65" customFormat="1" ht="15" customHeight="1" thickBot="1">
      <c r="A9" s="601">
        <f t="shared" ref="A9" si="0">A6+1</f>
        <v>45798</v>
      </c>
      <c r="B9" s="602" t="s">
        <v>52</v>
      </c>
      <c r="C9" s="603" t="str">
        <f>JL!I12</f>
        <v>Slepičí vývar s krupkami, čočkou a rýží</v>
      </c>
      <c r="D9" s="603" t="str">
        <f>JL!I15</f>
        <v>Bulharská s masem</v>
      </c>
      <c r="E9" s="73" t="s">
        <v>53</v>
      </c>
      <c r="F9" s="74" t="s">
        <v>55</v>
      </c>
      <c r="G9" s="73" t="s">
        <v>53</v>
      </c>
      <c r="H9" s="74" t="s">
        <v>55</v>
      </c>
      <c r="I9" s="73" t="s">
        <v>53</v>
      </c>
      <c r="J9" s="74" t="s">
        <v>55</v>
      </c>
      <c r="K9" s="75" t="s">
        <v>54</v>
      </c>
      <c r="L9" s="73"/>
      <c r="M9" s="76" t="s">
        <v>66</v>
      </c>
    </row>
    <row r="10" spans="1:13" s="67" customFormat="1" ht="35.1" customHeight="1" thickBot="1">
      <c r="A10" s="601"/>
      <c r="B10" s="602"/>
      <c r="C10" s="604"/>
      <c r="D10" s="604"/>
      <c r="E10" s="605" t="str">
        <f>JL!I19</f>
        <v>Hovězí pečeně na přírodní způsob se slaninou, vařené brambory, tatarská omáčka</v>
      </c>
      <c r="F10" s="606"/>
      <c r="G10" s="605" t="str">
        <f>JL!I23</f>
        <v>Vepřové nudličky na koření  gyros s pečenou cibulí, bylinkový kuskus, tzatziky</v>
      </c>
      <c r="H10" s="606"/>
      <c r="I10" s="610" t="e">
        <f>JL!#REF!</f>
        <v>#REF!</v>
      </c>
      <c r="J10" s="612"/>
      <c r="K10" s="77" t="str">
        <f>JL!I27</f>
        <v>Bavorské vdolečky s tvarohem a slazenou smetanou, studené mléko</v>
      </c>
      <c r="L10" s="605" t="e">
        <f>JL!#REF!</f>
        <v>#REF!</v>
      </c>
      <c r="M10" s="613"/>
    </row>
    <row r="11" spans="1:13" s="72" customFormat="1" ht="26.1" customHeight="1" thickBot="1">
      <c r="A11" s="601"/>
      <c r="B11" s="602"/>
      <c r="C11" s="68">
        <v>6.91</v>
      </c>
      <c r="D11" s="68">
        <v>7.29</v>
      </c>
      <c r="E11" s="69">
        <v>32.56</v>
      </c>
      <c r="F11" s="70">
        <v>35.43</v>
      </c>
      <c r="G11" s="69">
        <v>29.46</v>
      </c>
      <c r="H11" s="70">
        <v>32.26</v>
      </c>
      <c r="I11" s="69"/>
      <c r="J11" s="70"/>
      <c r="K11" s="68">
        <v>26.95</v>
      </c>
      <c r="L11" s="69"/>
      <c r="M11" s="71">
        <v>48.32</v>
      </c>
    </row>
    <row r="12" spans="1:13" s="65" customFormat="1" ht="15" customHeight="1" thickBot="1">
      <c r="A12" s="601">
        <f t="shared" ref="A12" si="1">A9+1</f>
        <v>45799</v>
      </c>
      <c r="B12" s="602" t="s">
        <v>7</v>
      </c>
      <c r="C12" s="603" t="str">
        <f>JL!L12</f>
        <v>Česnečka s bramborami</v>
      </c>
      <c r="D12" s="603" t="str">
        <f>JL!L15</f>
        <v>Květáková s vejci a pažitkou</v>
      </c>
      <c r="E12" s="73" t="s">
        <v>53</v>
      </c>
      <c r="F12" s="74" t="s">
        <v>55</v>
      </c>
      <c r="G12" s="73" t="s">
        <v>90</v>
      </c>
      <c r="H12" s="74"/>
      <c r="I12" s="73" t="s">
        <v>53</v>
      </c>
      <c r="J12" s="74" t="s">
        <v>55</v>
      </c>
      <c r="K12" s="75" t="s">
        <v>54</v>
      </c>
      <c r="L12" s="73"/>
      <c r="M12" s="76" t="s">
        <v>66</v>
      </c>
    </row>
    <row r="13" spans="1:13" s="67" customFormat="1" ht="35.1" customHeight="1" thickBot="1">
      <c r="A13" s="601"/>
      <c r="B13" s="602"/>
      <c r="C13" s="604"/>
      <c r="D13" s="604"/>
      <c r="E13" s="605" t="str">
        <f>JL!L19</f>
        <v>Marinovaná krkovice s kájenským pepřem, šťouchané brambory s cibulkou</v>
      </c>
      <c r="F13" s="606"/>
      <c r="G13" s="605" t="str">
        <f>JL!L23</f>
        <v>Maďarský hovězí guláš s paprikami sypaný cibulí,  houskové knedlíky</v>
      </c>
      <c r="H13" s="606"/>
      <c r="I13" s="605" t="e">
        <f>JL!#REF!</f>
        <v>#REF!</v>
      </c>
      <c r="J13" s="606"/>
      <c r="K13" s="77" t="str">
        <f>JL!L27</f>
        <v>Špagety Aglio Olio s feferonkami, olivovým olejem a česnekem, strouhaný parmesán s bylinkami</v>
      </c>
      <c r="L13" s="610" t="str">
        <f>JL!L32</f>
        <v>Kuřecí steak "mexico", pšeničná tortilla plněná zeleninovým ragu s jalapeňos a sýrem</v>
      </c>
      <c r="M13" s="611"/>
    </row>
    <row r="14" spans="1:13" s="72" customFormat="1" ht="26.1" customHeight="1" thickBot="1">
      <c r="A14" s="601"/>
      <c r="B14" s="602"/>
      <c r="C14" s="68">
        <v>5.08</v>
      </c>
      <c r="D14" s="68">
        <v>7.12</v>
      </c>
      <c r="E14" s="69">
        <v>29.48</v>
      </c>
      <c r="F14" s="70"/>
      <c r="G14" s="69">
        <v>31.09</v>
      </c>
      <c r="H14" s="70"/>
      <c r="I14" s="69"/>
      <c r="J14" s="70"/>
      <c r="K14" s="68">
        <v>26.47</v>
      </c>
      <c r="L14" s="69"/>
      <c r="M14" s="71">
        <v>68.599999999999994</v>
      </c>
    </row>
    <row r="15" spans="1:13" s="65" customFormat="1" ht="15" customHeight="1" thickBot="1">
      <c r="A15" s="601">
        <f t="shared" ref="A15" si="2">A12+1</f>
        <v>45800</v>
      </c>
      <c r="B15" s="602" t="s">
        <v>8</v>
      </c>
      <c r="C15" s="603" t="str">
        <f>JL!O12</f>
        <v>Kroupová se zeleninou</v>
      </c>
      <c r="D15" s="603" t="str">
        <f>JL!O15</f>
        <v>Kapustová s paprikou a bramborem</v>
      </c>
      <c r="E15" s="73" t="s">
        <v>53</v>
      </c>
      <c r="F15" s="74" t="s">
        <v>55</v>
      </c>
      <c r="G15" s="73" t="s">
        <v>53</v>
      </c>
      <c r="H15" s="74" t="s">
        <v>55</v>
      </c>
      <c r="I15" s="73" t="s">
        <v>53</v>
      </c>
      <c r="J15" s="74" t="s">
        <v>55</v>
      </c>
      <c r="K15" s="75" t="s">
        <v>54</v>
      </c>
      <c r="L15" s="73"/>
      <c r="M15" s="76" t="s">
        <v>66</v>
      </c>
    </row>
    <row r="16" spans="1:13" s="67" customFormat="1" ht="35.1" customHeight="1" thickBot="1">
      <c r="A16" s="601"/>
      <c r="B16" s="602"/>
      <c r="C16" s="604"/>
      <c r="D16" s="604"/>
      <c r="E16" s="605" t="str">
        <f>JL!O19</f>
        <v>Smažené kuřecí medailonky v bylinkové strouhance, bramborový salát, citron</v>
      </c>
      <c r="F16" s="606"/>
      <c r="G16" s="605" t="str">
        <f>JL!O23</f>
        <v>Bulharský džuveč, aneb syté a bohaté rizoto z vepřového bůčku s rajčaty, lilkem a jarní cibulkou</v>
      </c>
      <c r="H16" s="606"/>
      <c r="I16" s="610" t="e">
        <f>JL!#REF!</f>
        <v>#REF!</v>
      </c>
      <c r="J16" s="612"/>
      <c r="K16" s="77" t="str">
        <f>JL!O27</f>
        <v>Pečené květákové placičky se sýrem, vařené brambory, jogurtový dressing</v>
      </c>
      <c r="L16" s="605" t="str">
        <f>JL!O32</f>
        <v>Dušená anglická vepřová játra, pečené brambory ve slupce, tatarská omáčka</v>
      </c>
      <c r="M16" s="613"/>
    </row>
    <row r="17" spans="1:13" s="72" customFormat="1" ht="26.1" customHeight="1" thickBot="1">
      <c r="A17" s="615"/>
      <c r="B17" s="616"/>
      <c r="C17" s="68">
        <v>6.67</v>
      </c>
      <c r="D17" s="68">
        <v>9.6300000000000008</v>
      </c>
      <c r="E17" s="69">
        <v>28.01</v>
      </c>
      <c r="F17" s="70">
        <v>31.08</v>
      </c>
      <c r="G17" s="69">
        <v>37.46</v>
      </c>
      <c r="H17" s="70"/>
      <c r="I17" s="69"/>
      <c r="J17" s="70"/>
      <c r="K17" s="68">
        <v>21.78</v>
      </c>
      <c r="L17" s="69"/>
      <c r="M17" s="71">
        <v>46.41</v>
      </c>
    </row>
    <row r="18" spans="1:13" ht="20.25" customHeight="1" thickTop="1">
      <c r="A18" s="78"/>
    </row>
    <row r="19" spans="1:13" ht="31.5" customHeight="1">
      <c r="A19" s="614" t="s">
        <v>67</v>
      </c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topLeftCell="C25" zoomScale="90" zoomScaleNormal="70" zoomScaleSheetLayoutView="90" workbookViewId="0">
      <selection activeCell="C13" sqref="C13"/>
    </sheetView>
  </sheetViews>
  <sheetFormatPr defaultRowHeight="15.75"/>
  <cols>
    <col min="1" max="1" width="13.7109375" style="255" hidden="1" customWidth="1"/>
    <col min="2" max="2" width="20.7109375" style="255" hidden="1" customWidth="1"/>
    <col min="3" max="3" width="90.7109375" style="34" customWidth="1"/>
    <col min="4" max="6" width="0.140625" style="2" customWidth="1"/>
    <col min="7" max="7" width="8.7109375" style="133" hidden="1" customWidth="1"/>
    <col min="8" max="8" width="0.85546875" style="133" hidden="1" customWidth="1"/>
    <col min="9" max="9" width="8.7109375" style="134" hidden="1" customWidth="1"/>
    <col min="10" max="10" width="15.7109375" style="134" hidden="1" customWidth="1"/>
    <col min="11" max="11" width="8.7109375" style="134" customWidth="1"/>
    <col min="12" max="12" width="15.7109375" style="135" customWidth="1"/>
    <col min="13" max="13" width="10.85546875" style="134" hidden="1" customWidth="1"/>
    <col min="14" max="14" width="11.7109375" style="247" hidden="1" customWidth="1"/>
    <col min="15" max="15" width="8.7109375" style="167" hidden="1" customWidth="1"/>
    <col min="16" max="16" width="8.7109375" style="2" hidden="1" customWidth="1"/>
    <col min="17" max="16384" width="9.140625" style="2"/>
  </cols>
  <sheetData>
    <row r="1" spans="1:21" ht="22.5" customHeight="1" thickBot="1">
      <c r="A1" s="617" t="s">
        <v>10</v>
      </c>
      <c r="B1" s="618"/>
      <c r="C1" s="618"/>
      <c r="D1" s="618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20"/>
      <c r="Q1" s="1"/>
      <c r="R1" s="1"/>
      <c r="S1" s="1"/>
      <c r="T1" s="1"/>
      <c r="U1" s="1"/>
    </row>
    <row r="2" spans="1:21" ht="4.1500000000000004" customHeight="1" thickBot="1">
      <c r="A2" s="322"/>
      <c r="B2" s="322"/>
      <c r="C2" s="322"/>
      <c r="D2" s="108"/>
      <c r="E2" s="108"/>
      <c r="F2" s="108"/>
      <c r="G2" s="109"/>
      <c r="H2" s="109"/>
      <c r="I2" s="110"/>
      <c r="J2" s="111"/>
      <c r="K2" s="111"/>
      <c r="L2" s="112"/>
      <c r="M2" s="111"/>
      <c r="N2" s="245"/>
      <c r="O2" s="165"/>
    </row>
    <row r="3" spans="1:21" ht="27.75" customHeight="1">
      <c r="A3" s="323"/>
      <c r="B3" s="324" t="s">
        <v>186</v>
      </c>
      <c r="C3" s="323"/>
      <c r="D3" s="170" t="s">
        <v>78</v>
      </c>
      <c r="E3" s="170"/>
      <c r="F3" s="170" t="s">
        <v>79</v>
      </c>
      <c r="G3" s="431" t="s">
        <v>141</v>
      </c>
      <c r="H3" s="376" t="s">
        <v>207</v>
      </c>
      <c r="I3" s="282" t="s">
        <v>82</v>
      </c>
      <c r="J3" s="113" t="s">
        <v>170</v>
      </c>
      <c r="K3" s="283" t="s">
        <v>142</v>
      </c>
      <c r="L3" s="284" t="s">
        <v>187</v>
      </c>
      <c r="M3" s="285" t="s">
        <v>113</v>
      </c>
      <c r="N3" s="286" t="s">
        <v>143</v>
      </c>
      <c r="O3" s="171" t="s">
        <v>83</v>
      </c>
      <c r="P3" s="170" t="s">
        <v>5</v>
      </c>
    </row>
    <row r="4" spans="1:21" s="144" customFormat="1" ht="24" customHeight="1">
      <c r="A4" s="141" t="s">
        <v>0</v>
      </c>
      <c r="B4" s="371"/>
      <c r="C4" s="142">
        <f>JL!B10</f>
        <v>45796</v>
      </c>
      <c r="D4" s="197"/>
      <c r="E4" s="145"/>
      <c r="F4" s="161"/>
      <c r="G4" s="146"/>
      <c r="H4" s="146"/>
      <c r="I4" s="201"/>
      <c r="J4" s="314"/>
      <c r="K4" s="147"/>
      <c r="L4" s="238"/>
      <c r="M4" s="147"/>
      <c r="N4" s="249"/>
      <c r="O4" s="166"/>
      <c r="P4" s="148"/>
    </row>
    <row r="5" spans="1:21" ht="20.100000000000001" customHeight="1">
      <c r="A5" s="114"/>
      <c r="B5" s="325" t="str">
        <f>JL!D14</f>
        <v>8981</v>
      </c>
      <c r="C5" s="115" t="str">
        <f>JL!C12</f>
        <v>Krupicová s vejcem</v>
      </c>
      <c r="D5" s="116" t="s">
        <v>50</v>
      </c>
      <c r="E5" s="116"/>
      <c r="F5" s="80"/>
      <c r="G5" s="117">
        <f>G14</f>
        <v>60</v>
      </c>
      <c r="H5" s="117"/>
      <c r="I5" s="203"/>
      <c r="J5" s="315"/>
      <c r="K5" s="226"/>
      <c r="L5" s="240"/>
      <c r="M5" s="232"/>
      <c r="N5" s="250"/>
      <c r="O5" s="168">
        <v>20</v>
      </c>
      <c r="P5" s="54">
        <f t="shared" ref="P5:P12" si="0">SUM(D5:O5)</f>
        <v>80</v>
      </c>
    </row>
    <row r="6" spans="1:21" ht="20.100000000000001" customHeight="1">
      <c r="A6" s="114"/>
      <c r="B6" s="325" t="str">
        <f>JL!D17</f>
        <v>15678</v>
      </c>
      <c r="C6" s="115" t="str">
        <f>JL!C15</f>
        <v>Selská</v>
      </c>
      <c r="D6" s="116" t="s">
        <v>50</v>
      </c>
      <c r="E6" s="116"/>
      <c r="F6" s="81"/>
      <c r="G6" s="118"/>
      <c r="H6" s="118"/>
      <c r="I6" s="204"/>
      <c r="J6" s="315"/>
      <c r="K6" s="226">
        <f>K14</f>
        <v>25</v>
      </c>
      <c r="L6" s="240"/>
      <c r="M6" s="232"/>
      <c r="N6" s="250"/>
      <c r="O6" s="168">
        <v>30</v>
      </c>
      <c r="P6" s="54">
        <f t="shared" si="0"/>
        <v>55</v>
      </c>
    </row>
    <row r="7" spans="1:21" ht="19.5" customHeight="1">
      <c r="A7" s="120"/>
      <c r="B7" s="325" t="str">
        <f>JL!D22</f>
        <v>36796, 15370</v>
      </c>
      <c r="C7" s="119" t="str">
        <f>JL!C19</f>
        <v>Dušená vepřová kýta na žampionech, vařené těstoviny</v>
      </c>
      <c r="D7" s="116" t="s">
        <v>50</v>
      </c>
      <c r="E7" s="116"/>
      <c r="F7" s="81"/>
      <c r="G7" s="307">
        <v>15</v>
      </c>
      <c r="H7" s="307"/>
      <c r="I7" s="200"/>
      <c r="J7" s="316"/>
      <c r="K7" s="319">
        <v>25</v>
      </c>
      <c r="L7" s="242"/>
      <c r="M7" s="233"/>
      <c r="N7" s="250"/>
      <c r="O7" s="310">
        <v>35</v>
      </c>
      <c r="P7" s="54">
        <f t="shared" si="0"/>
        <v>75</v>
      </c>
    </row>
    <row r="8" spans="1:21" ht="20.100000000000001" customHeight="1">
      <c r="A8" s="120"/>
      <c r="B8" s="325" t="str">
        <f>JL!D26</f>
        <v>15617, 9994</v>
      </c>
      <c r="C8" s="115" t="str">
        <f>JL!C23</f>
        <v>Kuřecí játra po čínsku s bambusem, jasmínová rýže</v>
      </c>
      <c r="D8" s="116" t="s">
        <v>50</v>
      </c>
      <c r="E8" s="116"/>
      <c r="F8" s="81"/>
      <c r="G8" s="307">
        <v>20</v>
      </c>
      <c r="H8" s="307"/>
      <c r="I8" s="200"/>
      <c r="J8" s="316"/>
      <c r="K8" s="227"/>
      <c r="L8" s="242"/>
      <c r="M8" s="233"/>
      <c r="N8" s="250"/>
      <c r="O8" s="309">
        <v>35</v>
      </c>
      <c r="P8" s="54">
        <f t="shared" si="0"/>
        <v>55</v>
      </c>
    </row>
    <row r="9" spans="1:21" ht="23.25" hidden="1" customHeight="1">
      <c r="A9" s="114"/>
      <c r="B9" s="372"/>
      <c r="C9" s="115" t="e">
        <f>JL!#REF!</f>
        <v>#REF!</v>
      </c>
      <c r="D9" s="116"/>
      <c r="E9" s="116"/>
      <c r="F9" s="81"/>
      <c r="G9" s="307"/>
      <c r="H9" s="307"/>
      <c r="I9" s="200"/>
      <c r="J9" s="316"/>
      <c r="K9" s="227"/>
      <c r="L9" s="240"/>
      <c r="M9" s="233"/>
      <c r="N9" s="250"/>
      <c r="O9" s="309"/>
      <c r="P9" s="54">
        <f t="shared" si="0"/>
        <v>0</v>
      </c>
    </row>
    <row r="10" spans="1:21" ht="20.100000000000001" customHeight="1">
      <c r="A10" s="120"/>
      <c r="B10" s="326" t="str">
        <f>JL!D30</f>
        <v>10970</v>
      </c>
      <c r="C10" s="115" t="str">
        <f>JL!C27</f>
        <v>Thajské rýžové nudle s restovanou zeleninou sypané smaženou cibulkou</v>
      </c>
      <c r="D10" s="116" t="s">
        <v>50</v>
      </c>
      <c r="E10" s="116"/>
      <c r="F10" s="121"/>
      <c r="G10" s="308">
        <v>10</v>
      </c>
      <c r="H10" s="308"/>
      <c r="I10" s="411"/>
      <c r="J10" s="316"/>
      <c r="K10" s="227"/>
      <c r="L10" s="240"/>
      <c r="M10" s="233"/>
      <c r="N10" s="250"/>
      <c r="O10" s="310">
        <v>20</v>
      </c>
      <c r="P10" s="54">
        <f t="shared" si="0"/>
        <v>30</v>
      </c>
    </row>
    <row r="11" spans="1:21" ht="23.25" hidden="1" customHeight="1">
      <c r="A11" s="114"/>
      <c r="B11" s="372"/>
      <c r="C11" s="115" t="e">
        <f>JL!#REF!</f>
        <v>#REF!</v>
      </c>
      <c r="D11" s="116"/>
      <c r="E11" s="116"/>
      <c r="F11" s="121"/>
      <c r="G11" s="308"/>
      <c r="H11" s="308"/>
      <c r="I11" s="411"/>
      <c r="J11" s="316"/>
      <c r="K11" s="227"/>
      <c r="L11" s="240"/>
      <c r="M11" s="233"/>
      <c r="N11" s="250"/>
      <c r="O11" s="310"/>
      <c r="P11" s="54">
        <f t="shared" si="0"/>
        <v>0</v>
      </c>
    </row>
    <row r="12" spans="1:21" ht="20.100000000000001" customHeight="1" thickBot="1">
      <c r="A12" s="122"/>
      <c r="B12" s="325" t="str">
        <f>JL!D35</f>
        <v>37548, 11399</v>
      </c>
      <c r="C12" s="123" t="str">
        <f>JL!C32</f>
        <v>Kuřecí prsa po srbsku s rajčaty a paprikami, americké brambory</v>
      </c>
      <c r="D12" s="198" t="s">
        <v>50</v>
      </c>
      <c r="E12" s="124"/>
      <c r="F12" s="121"/>
      <c r="G12" s="308">
        <v>15</v>
      </c>
      <c r="H12" s="308"/>
      <c r="I12" s="411"/>
      <c r="J12" s="412"/>
      <c r="K12" s="228"/>
      <c r="L12" s="241"/>
      <c r="M12" s="234"/>
      <c r="N12" s="251"/>
      <c r="O12" s="310">
        <v>15</v>
      </c>
      <c r="P12" s="125">
        <f t="shared" si="0"/>
        <v>30</v>
      </c>
    </row>
    <row r="13" spans="1:21" s="151" customFormat="1" ht="20.100000000000001" customHeight="1" thickBot="1">
      <c r="A13" s="126"/>
      <c r="B13" s="373"/>
      <c r="C13" s="196"/>
      <c r="D13" s="172"/>
      <c r="E13" s="149"/>
      <c r="F13" s="127"/>
      <c r="G13" s="150"/>
      <c r="H13" s="150"/>
      <c r="I13" s="149"/>
      <c r="J13" s="317"/>
      <c r="K13" s="229"/>
      <c r="L13" s="239"/>
      <c r="M13" s="235"/>
      <c r="N13" s="252"/>
      <c r="O13" s="128"/>
      <c r="P13" s="129"/>
    </row>
    <row r="14" spans="1:21" ht="19.5" customHeight="1" thickBot="1">
      <c r="A14" s="4"/>
      <c r="B14" s="374"/>
      <c r="C14" s="130"/>
      <c r="D14" s="199">
        <f>SUM(D7:D12)</f>
        <v>0</v>
      </c>
      <c r="E14" s="159"/>
      <c r="F14" s="162">
        <f>F12+F10+F9+F8+F7+F13</f>
        <v>0</v>
      </c>
      <c r="G14" s="287">
        <f>SUM(G7:G13)</f>
        <v>60</v>
      </c>
      <c r="H14" s="287"/>
      <c r="I14" s="162">
        <f>SUM(I7:I12)</f>
        <v>0</v>
      </c>
      <c r="J14" s="318"/>
      <c r="K14" s="287">
        <f>SUM(K7:K13)</f>
        <v>25</v>
      </c>
      <c r="L14" s="287">
        <f>SUM(L7:L13)</f>
        <v>0</v>
      </c>
      <c r="M14" s="287">
        <f>SUM(M7:M13)</f>
        <v>0</v>
      </c>
      <c r="N14" s="287">
        <f>SUM(N7:N13)</f>
        <v>0</v>
      </c>
      <c r="O14" s="169">
        <f>O7+O8+O9+O10+O11+O12+O13</f>
        <v>105</v>
      </c>
      <c r="P14" s="182">
        <f>P12+P10+P8+P7+P13</f>
        <v>190</v>
      </c>
    </row>
    <row r="15" spans="1:21" s="144" customFormat="1" ht="23.25" customHeight="1">
      <c r="A15" s="141" t="s">
        <v>1</v>
      </c>
      <c r="B15" s="375"/>
      <c r="C15" s="142">
        <f>SUM(C4+1)</f>
        <v>45797</v>
      </c>
      <c r="D15" s="173" t="s">
        <v>50</v>
      </c>
      <c r="E15" s="143"/>
      <c r="F15" s="163"/>
      <c r="G15" s="146"/>
      <c r="H15" s="146"/>
      <c r="I15" s="201"/>
      <c r="J15" s="314"/>
      <c r="K15" s="147"/>
      <c r="L15" s="238"/>
      <c r="M15" s="147"/>
      <c r="N15" s="249"/>
      <c r="O15" s="166"/>
      <c r="P15" s="148"/>
    </row>
    <row r="16" spans="1:21" ht="20.100000000000001" customHeight="1">
      <c r="A16" s="114"/>
      <c r="B16" s="325" t="str">
        <f>JL!G14</f>
        <v>47133, 47652</v>
      </c>
      <c r="C16" s="115" t="str">
        <f>REPT(JL!F12,1)</f>
        <v>Hovězí vývar s vaječnou sedlinou</v>
      </c>
      <c r="D16" s="116" t="s">
        <v>50</v>
      </c>
      <c r="E16" s="116"/>
      <c r="F16" s="80"/>
      <c r="G16" s="117"/>
      <c r="H16" s="117"/>
      <c r="I16" s="203"/>
      <c r="J16" s="315"/>
      <c r="K16" s="226">
        <f>K25</f>
        <v>25</v>
      </c>
      <c r="L16" s="240"/>
      <c r="M16" s="232"/>
      <c r="N16" s="250"/>
      <c r="O16" s="168">
        <v>15</v>
      </c>
      <c r="P16" s="54">
        <f t="shared" ref="P16:P23" si="1">SUM(D16:O16)</f>
        <v>40</v>
      </c>
    </row>
    <row r="17" spans="1:16" ht="20.100000000000001" customHeight="1">
      <c r="A17" s="114"/>
      <c r="B17" s="325" t="str">
        <f>JL!G17</f>
        <v>9008</v>
      </c>
      <c r="C17" s="115" t="str">
        <f>REPT(JL!F15,1)</f>
        <v>Gulášová</v>
      </c>
      <c r="D17" s="116" t="s">
        <v>50</v>
      </c>
      <c r="E17" s="116"/>
      <c r="F17" s="81"/>
      <c r="G17" s="118">
        <f>G25</f>
        <v>65</v>
      </c>
      <c r="H17" s="118"/>
      <c r="I17" s="204"/>
      <c r="J17" s="315"/>
      <c r="K17" s="226"/>
      <c r="L17" s="240"/>
      <c r="M17" s="232"/>
      <c r="N17" s="250"/>
      <c r="O17" s="168">
        <v>70</v>
      </c>
      <c r="P17" s="54">
        <f t="shared" si="1"/>
        <v>135</v>
      </c>
    </row>
    <row r="18" spans="1:16" ht="20.100000000000001" customHeight="1">
      <c r="A18" s="311"/>
      <c r="B18" s="325" t="str">
        <f>JL!G22</f>
        <v>15934</v>
      </c>
      <c r="C18" s="119" t="str">
        <f>JL!F19</f>
        <v>Maminčino kuře s játry, žampiony a těstovinami (pečená kuřecí stehna)</v>
      </c>
      <c r="D18" s="116" t="s">
        <v>50</v>
      </c>
      <c r="E18" s="116"/>
      <c r="F18" s="81"/>
      <c r="G18" s="307">
        <v>20</v>
      </c>
      <c r="H18" s="307"/>
      <c r="I18" s="200"/>
      <c r="J18" s="316"/>
      <c r="K18" s="319"/>
      <c r="L18" s="242"/>
      <c r="M18" s="233"/>
      <c r="N18" s="250"/>
      <c r="O18" s="310">
        <v>40</v>
      </c>
      <c r="P18" s="54">
        <f t="shared" si="1"/>
        <v>60</v>
      </c>
    </row>
    <row r="19" spans="1:16" ht="20.100000000000001" customHeight="1">
      <c r="A19" s="311"/>
      <c r="B19" s="325" t="str">
        <f>JL!G26</f>
        <v>9871, 9992</v>
      </c>
      <c r="C19" s="225" t="str">
        <f>REPT(JL!F23,1)</f>
        <v>Segedínský guláš z vepřové plece, houskové knedlíky</v>
      </c>
      <c r="D19" s="116" t="s">
        <v>50</v>
      </c>
      <c r="E19" s="116"/>
      <c r="F19" s="81"/>
      <c r="G19" s="307">
        <v>25</v>
      </c>
      <c r="H19" s="307"/>
      <c r="I19" s="200"/>
      <c r="J19" s="316"/>
      <c r="K19" s="227"/>
      <c r="L19" s="242"/>
      <c r="M19" s="233"/>
      <c r="N19" s="250"/>
      <c r="O19" s="309">
        <v>50</v>
      </c>
      <c r="P19" s="54">
        <f t="shared" si="1"/>
        <v>75</v>
      </c>
    </row>
    <row r="20" spans="1:16" ht="23.25" hidden="1" customHeight="1">
      <c r="A20" s="120"/>
      <c r="B20" s="372"/>
      <c r="C20" s="115" t="e">
        <f>REPT(JL!#REF!,1)</f>
        <v>#REF!</v>
      </c>
      <c r="D20" s="116"/>
      <c r="E20" s="116"/>
      <c r="F20" s="81"/>
      <c r="G20" s="307"/>
      <c r="H20" s="307"/>
      <c r="I20" s="200"/>
      <c r="J20" s="316"/>
      <c r="K20" s="227"/>
      <c r="L20" s="240"/>
      <c r="M20" s="233"/>
      <c r="N20" s="250"/>
      <c r="O20" s="309"/>
      <c r="P20" s="54">
        <f t="shared" si="1"/>
        <v>0</v>
      </c>
    </row>
    <row r="21" spans="1:16" ht="20.100000000000001" customHeight="1">
      <c r="A21" s="439" t="s">
        <v>270</v>
      </c>
      <c r="B21" s="325" t="str">
        <f>JL!G30</f>
        <v>10429</v>
      </c>
      <c r="C21" s="115" t="str">
        <f>JL!F27</f>
        <v>Míchané halušky s máslem a vejci, sypané sýrem s pažitkou</v>
      </c>
      <c r="D21" s="116" t="s">
        <v>50</v>
      </c>
      <c r="E21" s="116"/>
      <c r="F21" s="121"/>
      <c r="G21" s="308">
        <v>5</v>
      </c>
      <c r="H21" s="308"/>
      <c r="I21" s="411"/>
      <c r="J21" s="316"/>
      <c r="K21" s="378">
        <v>25</v>
      </c>
      <c r="L21" s="435" t="s">
        <v>268</v>
      </c>
      <c r="M21" s="233"/>
      <c r="N21" s="250"/>
      <c r="O21" s="310">
        <v>10</v>
      </c>
      <c r="P21" s="54">
        <f t="shared" si="1"/>
        <v>40</v>
      </c>
    </row>
    <row r="22" spans="1:16" ht="23.25" hidden="1" customHeight="1">
      <c r="A22" s="114"/>
      <c r="B22" s="372"/>
      <c r="C22" s="115" t="e">
        <f>REPT(JL!#REF!,1)</f>
        <v>#REF!</v>
      </c>
      <c r="D22" s="116"/>
      <c r="E22" s="116"/>
      <c r="F22" s="121"/>
      <c r="G22" s="308"/>
      <c r="H22" s="308"/>
      <c r="I22" s="411"/>
      <c r="J22" s="316"/>
      <c r="K22" s="227"/>
      <c r="L22" s="240"/>
      <c r="M22" s="233"/>
      <c r="N22" s="250"/>
      <c r="O22" s="310"/>
      <c r="P22" s="54">
        <f t="shared" si="1"/>
        <v>0</v>
      </c>
    </row>
    <row r="23" spans="1:16" ht="20.100000000000001" customHeight="1" thickBot="1">
      <c r="A23" s="114"/>
      <c r="B23" s="325" t="str">
        <f>JL!G35</f>
        <v>46339, 46340</v>
      </c>
      <c r="C23" s="119" t="str">
        <f>JL!F32</f>
        <v>Pljeskavica pečená na grilu s domácím paprikovým ajvarem,
smažené hranolky a do zlatova grilovaná cibule</v>
      </c>
      <c r="D23" s="198" t="s">
        <v>50</v>
      </c>
      <c r="E23" s="124"/>
      <c r="F23" s="121"/>
      <c r="G23" s="308">
        <v>15</v>
      </c>
      <c r="H23" s="308"/>
      <c r="I23" s="411"/>
      <c r="J23" s="412"/>
      <c r="K23" s="228"/>
      <c r="L23" s="241"/>
      <c r="M23" s="234"/>
      <c r="N23" s="251"/>
      <c r="O23" s="310">
        <v>25</v>
      </c>
      <c r="P23" s="125">
        <f t="shared" si="1"/>
        <v>40</v>
      </c>
    </row>
    <row r="24" spans="1:16" s="151" customFormat="1" ht="20.100000000000001" customHeight="1" thickBot="1">
      <c r="A24" s="126"/>
      <c r="B24" s="373"/>
      <c r="C24" s="196"/>
      <c r="D24" s="172"/>
      <c r="E24" s="149"/>
      <c r="F24" s="127"/>
      <c r="G24" s="150"/>
      <c r="H24" s="150"/>
      <c r="I24" s="149"/>
      <c r="J24" s="317"/>
      <c r="K24" s="229"/>
      <c r="L24" s="239"/>
      <c r="M24" s="235"/>
      <c r="N24" s="252"/>
      <c r="O24" s="128"/>
      <c r="P24" s="129"/>
    </row>
    <row r="25" spans="1:16" ht="20.25" customHeight="1" thickBot="1">
      <c r="A25" s="4"/>
      <c r="B25" s="374"/>
      <c r="C25" s="131"/>
      <c r="D25" s="199">
        <f>SUM(D18:D23)</f>
        <v>0</v>
      </c>
      <c r="E25" s="159"/>
      <c r="F25" s="162">
        <f>F23+F21+F20+F19+F18+F24</f>
        <v>0</v>
      </c>
      <c r="G25" s="287">
        <f>SUM(G18:G24)</f>
        <v>65</v>
      </c>
      <c r="H25" s="287"/>
      <c r="I25" s="162">
        <f>SUM(I18:I23)</f>
        <v>0</v>
      </c>
      <c r="J25" s="318"/>
      <c r="K25" s="230">
        <f>K23+K21+K20+K19+K18</f>
        <v>25</v>
      </c>
      <c r="L25" s="160"/>
      <c r="M25" s="236">
        <f>M23+M21+M20+M19+M18</f>
        <v>0</v>
      </c>
      <c r="N25" s="253"/>
      <c r="O25" s="169">
        <f>O18+O19+O20+O21+O22+O23</f>
        <v>125</v>
      </c>
      <c r="P25" s="182">
        <f>P23+P21+P19+P18</f>
        <v>215</v>
      </c>
    </row>
    <row r="26" spans="1:16" s="144" customFormat="1" ht="24.75" customHeight="1">
      <c r="A26" s="141" t="s">
        <v>2</v>
      </c>
      <c r="B26" s="375"/>
      <c r="C26" s="142">
        <f>SUM(C15+1)</f>
        <v>45798</v>
      </c>
      <c r="D26" s="173"/>
      <c r="E26" s="143"/>
      <c r="F26" s="163"/>
      <c r="G26" s="146"/>
      <c r="H26" s="146"/>
      <c r="I26" s="201"/>
      <c r="J26" s="314"/>
      <c r="K26" s="147"/>
      <c r="L26" s="238"/>
      <c r="M26" s="147"/>
      <c r="N26" s="249"/>
      <c r="O26" s="166"/>
      <c r="P26" s="148"/>
    </row>
    <row r="27" spans="1:16" ht="19.5" customHeight="1">
      <c r="A27" s="114"/>
      <c r="B27" s="325" t="str">
        <f>JL!J14</f>
        <v>9018</v>
      </c>
      <c r="C27" s="115" t="str">
        <f>REPT(JL!I12,1)</f>
        <v>Slepičí vývar s krupkami, čočkou a rýží</v>
      </c>
      <c r="D27" s="116" t="s">
        <v>50</v>
      </c>
      <c r="E27" s="116"/>
      <c r="F27" s="80"/>
      <c r="G27" s="117">
        <f>G36</f>
        <v>65</v>
      </c>
      <c r="H27" s="117"/>
      <c r="I27" s="203"/>
      <c r="J27" s="315"/>
      <c r="K27" s="226">
        <f>K36</f>
        <v>25</v>
      </c>
      <c r="L27" s="240"/>
      <c r="M27" s="232"/>
      <c r="N27" s="250"/>
      <c r="O27" s="168">
        <v>20</v>
      </c>
      <c r="P27" s="54">
        <f t="shared" ref="P27:P34" si="2">SUM(D27:O27)</f>
        <v>110</v>
      </c>
    </row>
    <row r="28" spans="1:16" ht="20.100000000000001" customHeight="1">
      <c r="A28" s="114"/>
      <c r="B28" s="325" t="str">
        <f>JL!J17</f>
        <v>22418</v>
      </c>
      <c r="C28" s="115" t="str">
        <f>REPT(JL!I15,1)</f>
        <v>Bulharská s masem</v>
      </c>
      <c r="D28" s="116" t="s">
        <v>50</v>
      </c>
      <c r="E28" s="116"/>
      <c r="F28" s="81"/>
      <c r="G28" s="118"/>
      <c r="H28" s="118"/>
      <c r="I28" s="204"/>
      <c r="J28" s="315"/>
      <c r="K28" s="226"/>
      <c r="L28" s="240"/>
      <c r="M28" s="232"/>
      <c r="N28" s="250"/>
      <c r="O28" s="168">
        <v>35</v>
      </c>
      <c r="P28" s="54">
        <f t="shared" si="2"/>
        <v>35</v>
      </c>
    </row>
    <row r="29" spans="1:16" ht="20.100000000000001" customHeight="1">
      <c r="A29" s="120"/>
      <c r="B29" s="325" t="str">
        <f>JL!J22</f>
        <v>35111,10011,10017</v>
      </c>
      <c r="C29" s="115" t="str">
        <f>JL!I19</f>
        <v>Hovězí pečeně na přírodní způsob se slaninou, vařené brambory, tatarská omáčka</v>
      </c>
      <c r="D29" s="116" t="s">
        <v>50</v>
      </c>
      <c r="E29" s="116"/>
      <c r="F29" s="81"/>
      <c r="G29" s="308">
        <v>20</v>
      </c>
      <c r="H29" s="308"/>
      <c r="I29" s="411"/>
      <c r="J29" s="316"/>
      <c r="K29" s="227"/>
      <c r="L29" s="240"/>
      <c r="M29" s="233"/>
      <c r="N29" s="250"/>
      <c r="O29" s="310">
        <v>30</v>
      </c>
      <c r="P29" s="54">
        <f t="shared" ref="P29" si="3">SUM(D29:O29)</f>
        <v>50</v>
      </c>
    </row>
    <row r="30" spans="1:16" ht="20.100000000000001" customHeight="1">
      <c r="A30" s="120"/>
      <c r="B30" s="325" t="str">
        <f>JL!J26</f>
        <v>34550, 37494, 34240</v>
      </c>
      <c r="C30" s="115" t="str">
        <f>REPT(JL!I23,1)</f>
        <v>Vepřové nudličky na koření  gyros s pečenou cibulí, bylinkový kuskus, tzatziky</v>
      </c>
      <c r="D30" s="116" t="s">
        <v>50</v>
      </c>
      <c r="E30" s="116"/>
      <c r="F30" s="81"/>
      <c r="G30" s="307">
        <v>20</v>
      </c>
      <c r="H30" s="307"/>
      <c r="I30" s="200"/>
      <c r="J30" s="316"/>
      <c r="K30" s="227"/>
      <c r="L30" s="240"/>
      <c r="M30" s="233"/>
      <c r="N30" s="250"/>
      <c r="O30" s="309">
        <v>45</v>
      </c>
      <c r="P30" s="54">
        <f t="shared" si="2"/>
        <v>65</v>
      </c>
    </row>
    <row r="31" spans="1:16" ht="23.25" hidden="1" customHeight="1">
      <c r="A31" s="114"/>
      <c r="B31" s="372"/>
      <c r="C31" s="119" t="e">
        <f>REPT(JL!#REF!,1)</f>
        <v>#REF!</v>
      </c>
      <c r="D31" s="116"/>
      <c r="E31" s="116"/>
      <c r="F31" s="81"/>
      <c r="G31" s="307"/>
      <c r="H31" s="307"/>
      <c r="I31" s="200"/>
      <c r="J31" s="316"/>
      <c r="K31" s="227"/>
      <c r="L31" s="240"/>
      <c r="M31" s="233"/>
      <c r="N31" s="250"/>
      <c r="O31" s="309"/>
      <c r="P31" s="54">
        <f t="shared" si="2"/>
        <v>0</v>
      </c>
    </row>
    <row r="32" spans="1:16" ht="20.100000000000001" customHeight="1">
      <c r="A32" s="120"/>
      <c r="B32" s="325" t="str">
        <f>JL!J30</f>
        <v>15846, 35011</v>
      </c>
      <c r="C32" s="115" t="str">
        <f>JL!I27</f>
        <v>Bavorské vdolečky s tvarohem a slazenou smetanou, studené mléko</v>
      </c>
      <c r="D32" s="116" t="s">
        <v>50</v>
      </c>
      <c r="E32" s="116"/>
      <c r="F32" s="121"/>
      <c r="G32" s="308">
        <v>5</v>
      </c>
      <c r="H32" s="308"/>
      <c r="I32" s="411"/>
      <c r="J32" s="316"/>
      <c r="K32" s="227"/>
      <c r="L32" s="240"/>
      <c r="M32" s="233"/>
      <c r="N32" s="250"/>
      <c r="O32" s="310">
        <v>20</v>
      </c>
      <c r="P32" s="54">
        <f t="shared" si="2"/>
        <v>25</v>
      </c>
    </row>
    <row r="33" spans="1:16" ht="23.25" hidden="1" customHeight="1">
      <c r="A33" s="114"/>
      <c r="B33" s="372"/>
      <c r="C33" s="115" t="e">
        <f>REPT(JL!#REF!,1)</f>
        <v>#REF!</v>
      </c>
      <c r="D33" s="116"/>
      <c r="E33" s="116"/>
      <c r="F33" s="121"/>
      <c r="G33" s="308"/>
      <c r="H33" s="308"/>
      <c r="I33" s="411"/>
      <c r="J33" s="316"/>
      <c r="K33" s="227"/>
      <c r="L33" s="240"/>
      <c r="M33" s="233"/>
      <c r="N33" s="250"/>
      <c r="O33" s="310"/>
      <c r="P33" s="54">
        <f t="shared" si="2"/>
        <v>0</v>
      </c>
    </row>
    <row r="34" spans="1:16" ht="20.100000000000001" customHeight="1" thickBot="1">
      <c r="A34" s="439" t="s">
        <v>269</v>
      </c>
      <c r="B34" s="325" t="str">
        <f>JL!J35</f>
        <v>10046, 41063, 37486</v>
      </c>
      <c r="C34" s="225" t="str">
        <f>JL!I32</f>
        <v>Vepřová panenka s omáčkou z pečeného česneku, grilovaná karotka, smažené bramborové rosties</v>
      </c>
      <c r="D34" s="198" t="s">
        <v>50</v>
      </c>
      <c r="E34" s="124"/>
      <c r="F34" s="121"/>
      <c r="G34" s="308">
        <v>20</v>
      </c>
      <c r="H34" s="308"/>
      <c r="I34" s="411"/>
      <c r="J34" s="412"/>
      <c r="K34" s="433">
        <v>25</v>
      </c>
      <c r="L34" s="434" t="s">
        <v>267</v>
      </c>
      <c r="M34" s="234"/>
      <c r="N34" s="251"/>
      <c r="O34" s="310">
        <v>20</v>
      </c>
      <c r="P34" s="125">
        <f t="shared" si="2"/>
        <v>65</v>
      </c>
    </row>
    <row r="35" spans="1:16" s="151" customFormat="1" ht="20.100000000000001" customHeight="1" thickBot="1">
      <c r="A35" s="410"/>
      <c r="B35" s="373"/>
      <c r="C35" s="196"/>
      <c r="D35" s="172"/>
      <c r="E35" s="149"/>
      <c r="F35" s="127"/>
      <c r="G35" s="150"/>
      <c r="H35" s="150"/>
      <c r="I35" s="149"/>
      <c r="J35" s="317"/>
      <c r="K35" s="229"/>
      <c r="L35" s="239"/>
      <c r="M35" s="235"/>
      <c r="N35" s="252"/>
      <c r="O35" s="128"/>
      <c r="P35" s="129"/>
    </row>
    <row r="36" spans="1:16" ht="20.25" customHeight="1" thickBot="1">
      <c r="A36" s="4"/>
      <c r="B36" s="374"/>
      <c r="C36" s="130"/>
      <c r="D36" s="199">
        <f>SUM(D29:D34)</f>
        <v>0</v>
      </c>
      <c r="E36" s="159"/>
      <c r="F36" s="162">
        <f>F34+F32+F31+F30+F29+F35</f>
        <v>0</v>
      </c>
      <c r="G36" s="287">
        <f>SUM(G29:G35)</f>
        <v>65</v>
      </c>
      <c r="H36" s="287"/>
      <c r="I36" s="162">
        <f>SUM(I29:I34)</f>
        <v>0</v>
      </c>
      <c r="J36" s="318"/>
      <c r="K36" s="230">
        <f>K34+K32+K31+K30+K29</f>
        <v>25</v>
      </c>
      <c r="L36" s="160"/>
      <c r="M36" s="236">
        <f>M34+M32+M31+M30+M29</f>
        <v>0</v>
      </c>
      <c r="N36" s="253"/>
      <c r="O36" s="169">
        <f>O29+O30+O31+O32+O33+O34</f>
        <v>115</v>
      </c>
      <c r="P36" s="182">
        <f>P34+P32+P30+P29</f>
        <v>205</v>
      </c>
    </row>
    <row r="37" spans="1:16" s="144" customFormat="1" ht="23.25" customHeight="1">
      <c r="A37" s="141" t="s">
        <v>3</v>
      </c>
      <c r="B37" s="375"/>
      <c r="C37" s="142">
        <f>SUM(C26+1)</f>
        <v>45799</v>
      </c>
      <c r="D37" s="173"/>
      <c r="E37" s="143"/>
      <c r="F37" s="163"/>
      <c r="G37" s="146"/>
      <c r="H37" s="146"/>
      <c r="I37" s="201"/>
      <c r="J37" s="314"/>
      <c r="K37" s="147"/>
      <c r="L37" s="238"/>
      <c r="M37" s="147"/>
      <c r="N37" s="249"/>
      <c r="O37" s="166"/>
      <c r="P37" s="148"/>
    </row>
    <row r="38" spans="1:16" ht="20.100000000000001" customHeight="1">
      <c r="A38" s="114"/>
      <c r="B38" s="325" t="str">
        <f>JL!M14</f>
        <v>8996</v>
      </c>
      <c r="C38" s="115" t="str">
        <f>REPT(JL!L12,1)</f>
        <v>Česnečka s bramborami</v>
      </c>
      <c r="D38" s="116" t="s">
        <v>50</v>
      </c>
      <c r="E38" s="116"/>
      <c r="F38" s="80"/>
      <c r="G38" s="117"/>
      <c r="H38" s="117"/>
      <c r="I38" s="203"/>
      <c r="J38" s="315"/>
      <c r="K38" s="226"/>
      <c r="L38" s="240"/>
      <c r="M38" s="232"/>
      <c r="N38" s="250"/>
      <c r="O38" s="168">
        <v>30</v>
      </c>
      <c r="P38" s="54">
        <f t="shared" ref="P38:P45" si="4">SUM(D38:O38)</f>
        <v>30</v>
      </c>
    </row>
    <row r="39" spans="1:16" ht="20.100000000000001" customHeight="1">
      <c r="A39" s="114"/>
      <c r="B39" s="325" t="str">
        <f>JL!M17</f>
        <v>35058</v>
      </c>
      <c r="C39" s="115" t="str">
        <f>REPT(JL!L15,1)</f>
        <v>Květáková s vejci a pažitkou</v>
      </c>
      <c r="D39" s="116" t="s">
        <v>50</v>
      </c>
      <c r="E39" s="116"/>
      <c r="F39" s="81"/>
      <c r="G39" s="118">
        <f>G47</f>
        <v>65</v>
      </c>
      <c r="H39" s="118"/>
      <c r="I39" s="204"/>
      <c r="J39" s="315"/>
      <c r="K39" s="226">
        <f>K47</f>
        <v>25</v>
      </c>
      <c r="L39" s="240"/>
      <c r="M39" s="232"/>
      <c r="N39" s="250"/>
      <c r="O39" s="168">
        <v>30</v>
      </c>
      <c r="P39" s="54">
        <f t="shared" si="4"/>
        <v>120</v>
      </c>
    </row>
    <row r="40" spans="1:16" ht="20.100000000000001" customHeight="1">
      <c r="A40" s="114"/>
      <c r="B40" s="325" t="str">
        <f>JL!M22</f>
        <v>41066, 10008</v>
      </c>
      <c r="C40" s="115" t="str">
        <f>REPT(JL!L19,1)</f>
        <v>Marinovaná krkovice s kájenským pepřem, šťouchané brambory s cibulkou</v>
      </c>
      <c r="D40" s="116" t="s">
        <v>50</v>
      </c>
      <c r="E40" s="116"/>
      <c r="F40" s="81"/>
      <c r="G40" s="307">
        <v>15</v>
      </c>
      <c r="H40" s="307"/>
      <c r="I40" s="200"/>
      <c r="J40" s="316"/>
      <c r="K40" s="319"/>
      <c r="L40" s="242"/>
      <c r="M40" s="233"/>
      <c r="N40" s="250"/>
      <c r="O40" s="310">
        <v>30</v>
      </c>
      <c r="P40" s="54">
        <f t="shared" si="4"/>
        <v>45</v>
      </c>
    </row>
    <row r="41" spans="1:16" ht="20.100000000000001" customHeight="1">
      <c r="A41" s="114"/>
      <c r="B41" s="325" t="str">
        <f>JL!M26</f>
        <v>8419, 9992</v>
      </c>
      <c r="C41" s="115" t="str">
        <f>REPT(JL!L23,1)</f>
        <v>Maďarský hovězí guláš s paprikami sypaný cibulí,  houskové knedlíky</v>
      </c>
      <c r="D41" s="116" t="s">
        <v>50</v>
      </c>
      <c r="E41" s="116"/>
      <c r="F41" s="81"/>
      <c r="G41" s="307">
        <v>25</v>
      </c>
      <c r="H41" s="307"/>
      <c r="I41" s="200"/>
      <c r="J41" s="316"/>
      <c r="K41" s="227"/>
      <c r="L41" s="242"/>
      <c r="M41" s="233"/>
      <c r="N41" s="250"/>
      <c r="O41" s="309">
        <v>60</v>
      </c>
      <c r="P41" s="54">
        <f t="shared" si="4"/>
        <v>85</v>
      </c>
    </row>
    <row r="42" spans="1:16" ht="23.25" hidden="1" customHeight="1">
      <c r="A42" s="114"/>
      <c r="B42" s="372"/>
      <c r="C42" s="115" t="e">
        <f>REPT(JL!#REF!,1)</f>
        <v>#REF!</v>
      </c>
      <c r="D42" s="116"/>
      <c r="E42" s="116"/>
      <c r="F42" s="81"/>
      <c r="G42" s="307"/>
      <c r="H42" s="307"/>
      <c r="I42" s="200"/>
      <c r="J42" s="316"/>
      <c r="K42" s="227"/>
      <c r="L42" s="240"/>
      <c r="M42" s="233"/>
      <c r="N42" s="250"/>
      <c r="O42" s="309"/>
      <c r="P42" s="54">
        <f t="shared" si="4"/>
        <v>0</v>
      </c>
    </row>
    <row r="43" spans="1:16" ht="20.100000000000001" customHeight="1">
      <c r="A43" s="120"/>
      <c r="B43" s="325" t="str">
        <f>JL!M30</f>
        <v>32725</v>
      </c>
      <c r="C43" s="115" t="str">
        <f>JL!L27</f>
        <v>Špagety Aglio Olio s feferonkami, olivovým olejem a česnekem, strouhaný parmesán s bylinkami</v>
      </c>
      <c r="D43" s="116" t="s">
        <v>50</v>
      </c>
      <c r="E43" s="116"/>
      <c r="F43" s="121"/>
      <c r="G43" s="308">
        <v>10</v>
      </c>
      <c r="H43" s="308"/>
      <c r="I43" s="411"/>
      <c r="J43" s="316"/>
      <c r="K43" s="227"/>
      <c r="L43" s="240"/>
      <c r="M43" s="233"/>
      <c r="N43" s="250"/>
      <c r="O43" s="310">
        <v>10</v>
      </c>
      <c r="P43" s="54">
        <f t="shared" si="4"/>
        <v>20</v>
      </c>
    </row>
    <row r="44" spans="1:16" ht="23.25" hidden="1" customHeight="1">
      <c r="A44" s="114"/>
      <c r="B44" s="372"/>
      <c r="C44" s="115" t="e">
        <f>REPT(JL!#REF!,1)</f>
        <v>#REF!</v>
      </c>
      <c r="D44" s="116"/>
      <c r="E44" s="116"/>
      <c r="F44" s="121"/>
      <c r="G44" s="308"/>
      <c r="H44" s="308"/>
      <c r="I44" s="411"/>
      <c r="J44" s="316"/>
      <c r="K44" s="227"/>
      <c r="L44" s="240"/>
      <c r="M44" s="233"/>
      <c r="N44" s="250"/>
      <c r="O44" s="310"/>
      <c r="P44" s="54">
        <f t="shared" si="4"/>
        <v>0</v>
      </c>
    </row>
    <row r="45" spans="1:16" ht="20.100000000000001" customHeight="1" thickBot="1">
      <c r="A45" s="114"/>
      <c r="B45" s="327" t="str">
        <f>JL!M35</f>
        <v>34514</v>
      </c>
      <c r="C45" s="119" t="str">
        <f>REPT(JL!L32,1)</f>
        <v>Kuřecí steak "mexico", pšeničná tortilla plněná zeleninovým ragu s jalapeňos a sýrem</v>
      </c>
      <c r="D45" s="198" t="s">
        <v>50</v>
      </c>
      <c r="E45" s="124"/>
      <c r="F45" s="121"/>
      <c r="G45" s="308">
        <v>15</v>
      </c>
      <c r="H45" s="308"/>
      <c r="I45" s="411"/>
      <c r="J45" s="412"/>
      <c r="K45" s="228"/>
      <c r="L45" s="241"/>
      <c r="M45" s="234"/>
      <c r="N45" s="251"/>
      <c r="O45" s="310">
        <v>20</v>
      </c>
      <c r="P45" s="125">
        <f t="shared" si="4"/>
        <v>35</v>
      </c>
    </row>
    <row r="46" spans="1:16" s="151" customFormat="1" ht="20.100000000000001" customHeight="1" thickBot="1">
      <c r="A46" s="437" t="s">
        <v>205</v>
      </c>
      <c r="B46" s="373"/>
      <c r="C46" s="196" t="s">
        <v>203</v>
      </c>
      <c r="D46" s="172"/>
      <c r="E46" s="149"/>
      <c r="F46" s="127"/>
      <c r="G46" s="150"/>
      <c r="H46" s="150"/>
      <c r="I46" s="149"/>
      <c r="J46" s="317"/>
      <c r="K46" s="436">
        <v>25</v>
      </c>
      <c r="L46" s="432" t="s">
        <v>265</v>
      </c>
      <c r="M46" s="235"/>
      <c r="N46" s="252"/>
      <c r="O46" s="128"/>
      <c r="P46" s="129"/>
    </row>
    <row r="47" spans="1:16" ht="20.25" customHeight="1" thickBot="1">
      <c r="A47" s="4"/>
      <c r="B47" s="374"/>
      <c r="C47" s="131"/>
      <c r="D47" s="199">
        <f>SUM(D40:D45)</f>
        <v>0</v>
      </c>
      <c r="E47" s="159"/>
      <c r="F47" s="162">
        <f>F45+F43+F42+F41+F40+F46</f>
        <v>0</v>
      </c>
      <c r="G47" s="287">
        <f>SUM(G40:G46)</f>
        <v>65</v>
      </c>
      <c r="H47" s="287"/>
      <c r="I47" s="162">
        <f>SUM(I40:I45)</f>
        <v>0</v>
      </c>
      <c r="J47" s="318"/>
      <c r="K47" s="230">
        <f>K45+K43+K42+K41+K40+K46</f>
        <v>25</v>
      </c>
      <c r="L47" s="160"/>
      <c r="M47" s="236">
        <f>M45+M43+M42+M41+M40</f>
        <v>0</v>
      </c>
      <c r="N47" s="253"/>
      <c r="O47" s="169">
        <f>O40+O41+O42+O43+O44+O45</f>
        <v>120</v>
      </c>
      <c r="P47" s="182">
        <f>P45+P43+P41+P40</f>
        <v>185</v>
      </c>
    </row>
    <row r="48" spans="1:16" s="144" customFormat="1" ht="22.5" customHeight="1">
      <c r="A48" s="141" t="s">
        <v>4</v>
      </c>
      <c r="B48" s="375"/>
      <c r="C48" s="142">
        <f>SUM(C37+1)</f>
        <v>45800</v>
      </c>
      <c r="D48" s="173"/>
      <c r="E48" s="143"/>
      <c r="F48" s="163"/>
      <c r="G48" s="146"/>
      <c r="H48" s="146"/>
      <c r="I48" s="201"/>
      <c r="J48" s="314"/>
      <c r="K48" s="147"/>
      <c r="L48" s="238"/>
      <c r="M48" s="147"/>
      <c r="N48" s="249"/>
      <c r="O48" s="166"/>
      <c r="P48" s="148"/>
    </row>
    <row r="49" spans="1:17" ht="20.100000000000001" customHeight="1">
      <c r="A49" s="114"/>
      <c r="B49" s="325" t="str">
        <f>JL!P14</f>
        <v>41915</v>
      </c>
      <c r="C49" s="115" t="str">
        <f>REPT(JL!O12,1)</f>
        <v>Kroupová se zeleninou</v>
      </c>
      <c r="D49" s="116" t="s">
        <v>50</v>
      </c>
      <c r="E49" s="116"/>
      <c r="F49" s="80"/>
      <c r="G49" s="117">
        <f>G58</f>
        <v>65</v>
      </c>
      <c r="H49" s="117"/>
      <c r="I49" s="203"/>
      <c r="J49" s="315"/>
      <c r="K49" s="226">
        <f>K58</f>
        <v>20</v>
      </c>
      <c r="L49" s="240"/>
      <c r="M49" s="232"/>
      <c r="N49" s="250"/>
      <c r="O49" s="168">
        <v>25</v>
      </c>
      <c r="P49" s="54">
        <f t="shared" ref="P49:P56" si="5">SUM(D49:O49)</f>
        <v>110</v>
      </c>
    </row>
    <row r="50" spans="1:17" ht="20.100000000000001" customHeight="1">
      <c r="A50" s="114"/>
      <c r="B50" s="325" t="str">
        <f>JL!P17</f>
        <v>9029</v>
      </c>
      <c r="C50" s="115" t="str">
        <f>REPT(JL!O15,1)</f>
        <v>Kapustová s paprikou a bramborem</v>
      </c>
      <c r="D50" s="116" t="s">
        <v>50</v>
      </c>
      <c r="E50" s="116"/>
      <c r="F50" s="81"/>
      <c r="G50" s="118"/>
      <c r="H50" s="118"/>
      <c r="I50" s="204"/>
      <c r="J50" s="315"/>
      <c r="K50" s="226"/>
      <c r="L50" s="240"/>
      <c r="M50" s="232"/>
      <c r="N50" s="250"/>
      <c r="O50" s="168">
        <v>25</v>
      </c>
      <c r="P50" s="54">
        <f t="shared" si="5"/>
        <v>25</v>
      </c>
    </row>
    <row r="51" spans="1:17" ht="20.100000000000001" customHeight="1">
      <c r="A51" s="438" t="s">
        <v>206</v>
      </c>
      <c r="B51" s="325" t="str">
        <f>JL!P22</f>
        <v>9930, 33444, 11853</v>
      </c>
      <c r="C51" s="225" t="str">
        <f>REPT(JL!O19,1)</f>
        <v>Smažené kuřecí medailonky v bylinkové strouhance, bramborový salát, citron</v>
      </c>
      <c r="D51" s="116" t="s">
        <v>50</v>
      </c>
      <c r="E51" s="116"/>
      <c r="F51" s="81"/>
      <c r="G51" s="307">
        <v>30</v>
      </c>
      <c r="H51" s="307"/>
      <c r="I51" s="200"/>
      <c r="J51" s="316"/>
      <c r="K51" s="378">
        <v>20</v>
      </c>
      <c r="L51" s="242" t="s">
        <v>233</v>
      </c>
      <c r="M51" s="233"/>
      <c r="N51" s="250"/>
      <c r="O51" s="310">
        <v>60</v>
      </c>
      <c r="P51" s="54">
        <f t="shared" si="5"/>
        <v>110</v>
      </c>
    </row>
    <row r="52" spans="1:17" ht="20.100000000000001" customHeight="1">
      <c r="A52" s="114"/>
      <c r="B52" s="325" t="str">
        <f>JL!P26</f>
        <v>46341</v>
      </c>
      <c r="C52" s="115" t="str">
        <f>REPT(JL!O23,1)</f>
        <v>Bulharský džuveč, aneb syté a bohaté rizoto z vepřového bůčku s rajčaty, lilkem a jarní cibulkou</v>
      </c>
      <c r="D52" s="116" t="s">
        <v>50</v>
      </c>
      <c r="E52" s="116"/>
      <c r="F52" s="81"/>
      <c r="G52" s="307">
        <v>10</v>
      </c>
      <c r="H52" s="307"/>
      <c r="I52" s="200"/>
      <c r="J52" s="316"/>
      <c r="K52" s="227"/>
      <c r="L52" s="242"/>
      <c r="M52" s="233"/>
      <c r="N52" s="250"/>
      <c r="O52" s="309">
        <v>20</v>
      </c>
      <c r="P52" s="54">
        <f t="shared" si="5"/>
        <v>30</v>
      </c>
    </row>
    <row r="53" spans="1:17" ht="23.25" hidden="1" customHeight="1">
      <c r="A53" s="114"/>
      <c r="B53" s="372"/>
      <c r="C53" s="119" t="e">
        <f>REPT(JL!#REF!,1)</f>
        <v>#REF!</v>
      </c>
      <c r="D53" s="116"/>
      <c r="E53" s="116"/>
      <c r="F53" s="81"/>
      <c r="G53" s="307"/>
      <c r="H53" s="307"/>
      <c r="I53" s="200"/>
      <c r="J53" s="316"/>
      <c r="K53" s="227"/>
      <c r="L53" s="240"/>
      <c r="M53" s="233"/>
      <c r="N53" s="250"/>
      <c r="O53" s="309"/>
      <c r="P53" s="54">
        <f t="shared" si="5"/>
        <v>0</v>
      </c>
    </row>
    <row r="54" spans="1:17" ht="20.100000000000001" customHeight="1">
      <c r="A54" s="120"/>
      <c r="B54" s="325" t="str">
        <f>JL!P30</f>
        <v>37151, 10019, 43150</v>
      </c>
      <c r="C54" s="115" t="str">
        <f>JL!O27</f>
        <v>Pečené květákové placičky se sýrem, vařené brambory, jogurtový dressing</v>
      </c>
      <c r="D54" s="116" t="s">
        <v>50</v>
      </c>
      <c r="E54" s="116"/>
      <c r="F54" s="121"/>
      <c r="G54" s="308">
        <v>10</v>
      </c>
      <c r="H54" s="308"/>
      <c r="I54" s="411"/>
      <c r="J54" s="316"/>
      <c r="K54" s="227"/>
      <c r="L54" s="240"/>
      <c r="M54" s="233"/>
      <c r="N54" s="250"/>
      <c r="O54" s="310">
        <v>15</v>
      </c>
      <c r="P54" s="54">
        <f t="shared" si="5"/>
        <v>25</v>
      </c>
    </row>
    <row r="55" spans="1:17" ht="23.25" hidden="1" customHeight="1">
      <c r="A55" s="114"/>
      <c r="B55" s="372"/>
      <c r="C55" s="115" t="e">
        <f>REPT(JL!#REF!,1)</f>
        <v>#REF!</v>
      </c>
      <c r="D55" s="116"/>
      <c r="E55" s="116"/>
      <c r="F55" s="121"/>
      <c r="G55" s="308"/>
      <c r="H55" s="308"/>
      <c r="I55" s="411"/>
      <c r="J55" s="316"/>
      <c r="K55" s="227"/>
      <c r="L55" s="240"/>
      <c r="M55" s="233"/>
      <c r="N55" s="250"/>
      <c r="O55" s="310"/>
      <c r="P55" s="54">
        <f t="shared" si="5"/>
        <v>0</v>
      </c>
    </row>
    <row r="56" spans="1:17" ht="20.100000000000001" customHeight="1" thickBot="1">
      <c r="A56" s="224"/>
      <c r="B56" s="325" t="str">
        <f>JL!P35</f>
        <v>22374, 10015, 10017</v>
      </c>
      <c r="C56" s="119" t="str">
        <f>REPT(JL!O32,1)</f>
        <v>Dušená anglická vepřová játra, pečené brambory ve slupce, tatarská omáčka</v>
      </c>
      <c r="D56" s="198" t="s">
        <v>50</v>
      </c>
      <c r="E56" s="124"/>
      <c r="F56" s="121"/>
      <c r="G56" s="308">
        <v>15</v>
      </c>
      <c r="H56" s="308"/>
      <c r="I56" s="411"/>
      <c r="J56" s="412"/>
      <c r="K56" s="228"/>
      <c r="L56" s="241"/>
      <c r="M56" s="234"/>
      <c r="N56" s="251"/>
      <c r="O56" s="310">
        <v>15</v>
      </c>
      <c r="P56" s="125">
        <f t="shared" si="5"/>
        <v>30</v>
      </c>
    </row>
    <row r="57" spans="1:17" s="151" customFormat="1" ht="20.100000000000001" customHeight="1" thickBot="1">
      <c r="A57" s="126"/>
      <c r="B57" s="373"/>
      <c r="C57" s="196"/>
      <c r="D57" s="172"/>
      <c r="E57" s="149"/>
      <c r="F57" s="127"/>
      <c r="G57" s="150"/>
      <c r="H57" s="150"/>
      <c r="I57" s="149"/>
      <c r="J57" s="317"/>
      <c r="K57" s="243"/>
      <c r="L57" s="312"/>
      <c r="M57" s="235"/>
      <c r="N57" s="252"/>
      <c r="O57" s="128"/>
      <c r="P57" s="244">
        <f>K57</f>
        <v>0</v>
      </c>
    </row>
    <row r="58" spans="1:17" ht="21" customHeight="1" thickBot="1">
      <c r="A58" s="3" t="s">
        <v>5</v>
      </c>
      <c r="B58" s="320"/>
      <c r="C58" s="281"/>
      <c r="D58" s="199">
        <f>SUM(D51:D56)</f>
        <v>0</v>
      </c>
      <c r="E58" s="159"/>
      <c r="F58" s="162">
        <f>F56+F54+F53+F52+F51+F57</f>
        <v>0</v>
      </c>
      <c r="G58" s="287">
        <f>SUM(G51:G57)</f>
        <v>65</v>
      </c>
      <c r="H58" s="287"/>
      <c r="I58" s="162">
        <f>SUM(I51:I56)</f>
        <v>0</v>
      </c>
      <c r="J58" s="318"/>
      <c r="K58" s="230">
        <f>K56+K54+K53+K52+K51+K57</f>
        <v>20</v>
      </c>
      <c r="L58" s="160"/>
      <c r="M58" s="236">
        <f>M56+M54+M53+M52+M51</f>
        <v>0</v>
      </c>
      <c r="N58" s="253"/>
      <c r="O58" s="169">
        <f>O51+O52+O53+O54+O55+O56</f>
        <v>110</v>
      </c>
      <c r="P58" s="182">
        <f>P56+P54+P52+P51+P57</f>
        <v>195</v>
      </c>
      <c r="Q58" s="132"/>
    </row>
    <row r="59" spans="1:17" s="154" customFormat="1" ht="21" customHeight="1" thickBot="1">
      <c r="A59" s="152" t="s">
        <v>9</v>
      </c>
      <c r="B59" s="321"/>
      <c r="C59" s="153"/>
      <c r="D59" s="174" t="s">
        <v>50</v>
      </c>
      <c r="E59" s="155"/>
      <c r="F59" s="164"/>
      <c r="G59" s="156"/>
      <c r="H59" s="156"/>
      <c r="I59" s="202"/>
      <c r="J59" s="155"/>
      <c r="K59" s="231"/>
      <c r="L59" s="202"/>
      <c r="M59" s="237"/>
      <c r="N59" s="246"/>
      <c r="O59" s="157"/>
      <c r="P59" s="158"/>
    </row>
    <row r="60" spans="1:17" s="175" customFormat="1" ht="9" customHeight="1">
      <c r="A60" s="254"/>
      <c r="B60" s="254"/>
      <c r="C60" s="176"/>
      <c r="D60" s="177">
        <f>D58+D47+D36+D25+D14</f>
        <v>0</v>
      </c>
      <c r="E60" s="177"/>
      <c r="F60" s="177">
        <f>F58+F47+F36+F25+F14</f>
        <v>0</v>
      </c>
      <c r="G60" s="177"/>
      <c r="H60" s="177"/>
      <c r="I60" s="178">
        <f>I58+I47+I36+I25+I14</f>
        <v>0</v>
      </c>
      <c r="J60" s="178"/>
      <c r="K60" s="178">
        <f>K58+K47+K36+K25+K14</f>
        <v>120</v>
      </c>
      <c r="L60" s="179"/>
      <c r="M60" s="178">
        <f>M58+M47+M36+M25+M14</f>
        <v>0</v>
      </c>
      <c r="N60" s="247"/>
      <c r="O60" s="180">
        <f>O58+O47+O36+O25+O14</f>
        <v>575</v>
      </c>
      <c r="P60" s="181" t="s">
        <v>68</v>
      </c>
    </row>
    <row r="61" spans="1:17" s="175" customFormat="1" ht="9" customHeight="1">
      <c r="A61" s="621"/>
      <c r="B61" s="621"/>
      <c r="C61" s="621"/>
      <c r="D61" s="177">
        <f>D58+D47+D36+D25+D14</f>
        <v>0</v>
      </c>
      <c r="E61" s="177">
        <f t="shared" ref="E61:O61" si="6">E58+E47+E36+E25+E14</f>
        <v>0</v>
      </c>
      <c r="F61" s="177">
        <f t="shared" si="6"/>
        <v>0</v>
      </c>
      <c r="G61" s="177">
        <f t="shared" si="6"/>
        <v>320</v>
      </c>
      <c r="H61" s="177"/>
      <c r="I61" s="177">
        <f t="shared" si="6"/>
        <v>0</v>
      </c>
      <c r="J61" s="177">
        <f t="shared" si="6"/>
        <v>0</v>
      </c>
      <c r="K61" s="177">
        <f t="shared" si="6"/>
        <v>120</v>
      </c>
      <c r="L61" s="177">
        <f t="shared" si="6"/>
        <v>0</v>
      </c>
      <c r="M61" s="177">
        <f t="shared" si="6"/>
        <v>0</v>
      </c>
      <c r="N61" s="248">
        <f t="shared" si="6"/>
        <v>0</v>
      </c>
      <c r="O61" s="177">
        <f t="shared" si="6"/>
        <v>575</v>
      </c>
      <c r="P61" s="183">
        <f>P58+P47+P36+P25+P14</f>
        <v>990</v>
      </c>
    </row>
    <row r="62" spans="1:17" s="175" customFormat="1" ht="9" customHeight="1">
      <c r="A62" s="621"/>
      <c r="B62" s="621"/>
      <c r="C62" s="621"/>
      <c r="D62" s="177">
        <f>D61/5</f>
        <v>0</v>
      </c>
      <c r="E62" s="177">
        <f t="shared" ref="E62:O62" si="7">E61/5</f>
        <v>0</v>
      </c>
      <c r="F62" s="177">
        <f t="shared" si="7"/>
        <v>0</v>
      </c>
      <c r="G62" s="177">
        <f t="shared" si="7"/>
        <v>64</v>
      </c>
      <c r="H62" s="177"/>
      <c r="I62" s="177">
        <f t="shared" si="7"/>
        <v>0</v>
      </c>
      <c r="J62" s="177">
        <f t="shared" si="7"/>
        <v>0</v>
      </c>
      <c r="K62" s="177">
        <f t="shared" si="7"/>
        <v>24</v>
      </c>
      <c r="L62" s="177">
        <f t="shared" si="7"/>
        <v>0</v>
      </c>
      <c r="M62" s="177">
        <f t="shared" si="7"/>
        <v>0</v>
      </c>
      <c r="N62" s="248">
        <f t="shared" si="7"/>
        <v>0</v>
      </c>
      <c r="O62" s="177">
        <f t="shared" si="7"/>
        <v>115</v>
      </c>
      <c r="P62" s="177">
        <f>P61/5</f>
        <v>198</v>
      </c>
    </row>
    <row r="63" spans="1:17" ht="170.25" customHeight="1">
      <c r="A63" s="621"/>
      <c r="B63" s="621"/>
      <c r="C63" s="621"/>
    </row>
  </sheetData>
  <mergeCells count="2">
    <mergeCell ref="A1:P1"/>
    <mergeCell ref="A61:C63"/>
  </mergeCells>
  <printOptions horizontalCentered="1"/>
  <pageMargins left="0" right="0" top="0" bottom="0" header="0" footer="0"/>
  <pageSetup paperSize="9" scale="70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71</v>
      </c>
      <c r="E3" s="40"/>
      <c r="F3" s="40"/>
      <c r="G3" s="40"/>
      <c r="H3" s="39" t="s">
        <v>14</v>
      </c>
      <c r="I3" s="84" t="s">
        <v>72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59</v>
      </c>
      <c r="B9" s="137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36" t="s">
        <v>60</v>
      </c>
      <c r="B10" s="137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36" t="s">
        <v>80</v>
      </c>
      <c r="B11" s="138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36" t="s">
        <v>81</v>
      </c>
      <c r="B12" s="139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36" t="s">
        <v>75</v>
      </c>
      <c r="B13" s="139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36" t="s">
        <v>76</v>
      </c>
      <c r="B14" s="140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 xml:space="preserve">EYELEVEL - JENEČ </v>
      </c>
      <c r="E30" s="40"/>
      <c r="F30" s="40"/>
      <c r="G30" s="40"/>
      <c r="H30" s="39" t="s">
        <v>14</v>
      </c>
      <c r="I30" s="84" t="str">
        <f>I3</f>
        <v>731 438 517, 776 107 716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59</v>
      </c>
      <c r="B36" s="137"/>
      <c r="C36" s="105" t="str">
        <f>JL!F12</f>
        <v>Hovězí vývar s vaječnou sedlinou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36" t="s">
        <v>60</v>
      </c>
      <c r="B37" s="137"/>
      <c r="C37" s="83" t="str">
        <f>JL!F15</f>
        <v>Gulášová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36" t="s">
        <v>80</v>
      </c>
      <c r="B38" s="138"/>
      <c r="C38" s="94" t="str">
        <f>JL!F19</f>
        <v>Maminčino kuře s játry, žampiony a těstovinami (pečená kuřecí stehna)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36" t="s">
        <v>81</v>
      </c>
      <c r="B39" s="139"/>
      <c r="C39" s="94" t="str">
        <f>JL!F23</f>
        <v>Segedínský guláš z vepřové plece, houskové knedlíky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36" t="s">
        <v>75</v>
      </c>
      <c r="B40" s="139"/>
      <c r="C40" s="94" t="str">
        <f>JL!F27</f>
        <v>Míchané halušky s máslem a vejci, sypané sýrem s pažitkou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36" t="s">
        <v>76</v>
      </c>
      <c r="B41" s="140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 xml:space="preserve">EYELEVEL - JENEČ </v>
      </c>
      <c r="E57" s="40"/>
      <c r="F57" s="40"/>
      <c r="G57" s="40"/>
      <c r="H57" s="39" t="s">
        <v>14</v>
      </c>
      <c r="I57" s="84" t="str">
        <f>I30</f>
        <v>731 438 517, 776 107 716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59</v>
      </c>
      <c r="B63" s="137"/>
      <c r="C63" s="105" t="str">
        <f>JL!I12</f>
        <v>Slepičí vývar s krupkami, čočkou a rýží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36" t="s">
        <v>60</v>
      </c>
      <c r="B64" s="137"/>
      <c r="C64" s="83" t="str">
        <f>JL!I15</f>
        <v>Bulharská s masem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36" t="s">
        <v>80</v>
      </c>
      <c r="B65" s="138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36" t="s">
        <v>81</v>
      </c>
      <c r="B66" s="139"/>
      <c r="C66" s="94" t="str">
        <f>JL!I23</f>
        <v>Vepřové nudličky na koření  gyros s pečenou cibulí, bylinkový kuskus, tzatziky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36" t="s">
        <v>75</v>
      </c>
      <c r="B67" s="139"/>
      <c r="C67" s="94" t="str">
        <f>JL!I27</f>
        <v>Bavorské vdolečky s tvarohem a slazenou smetanou, studené mléko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36" t="s">
        <v>76</v>
      </c>
      <c r="B68" s="140"/>
      <c r="C68" s="94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 xml:space="preserve">EYELEVEL - JENEČ </v>
      </c>
      <c r="E84" s="40"/>
      <c r="F84" s="40"/>
      <c r="G84" s="40"/>
      <c r="H84" s="39" t="s">
        <v>14</v>
      </c>
      <c r="I84" s="84" t="str">
        <f>I57</f>
        <v>731 438 517, 776 107 716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59</v>
      </c>
      <c r="B90" s="137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36" t="s">
        <v>60</v>
      </c>
      <c r="B91" s="137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36" t="s">
        <v>80</v>
      </c>
      <c r="B92" s="138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36" t="s">
        <v>81</v>
      </c>
      <c r="B93" s="139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36" t="s">
        <v>75</v>
      </c>
      <c r="B94" s="139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36" t="s">
        <v>76</v>
      </c>
      <c r="B95" s="140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 xml:space="preserve">EYELEVEL - JENEČ </v>
      </c>
      <c r="E111" s="40"/>
      <c r="F111" s="40"/>
      <c r="G111" s="40"/>
      <c r="H111" s="39" t="s">
        <v>14</v>
      </c>
      <c r="I111" s="84" t="str">
        <f>I84</f>
        <v>731 438 517, 776 107 716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59</v>
      </c>
      <c r="B117" s="137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36" t="s">
        <v>60</v>
      </c>
      <c r="B118" s="137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36" t="s">
        <v>80</v>
      </c>
      <c r="B119" s="138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36" t="s">
        <v>81</v>
      </c>
      <c r="B120" s="139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36" t="s">
        <v>75</v>
      </c>
      <c r="B121" s="139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36" t="s">
        <v>76</v>
      </c>
      <c r="B122" s="140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77</v>
      </c>
      <c r="E3" s="40"/>
      <c r="F3" s="40"/>
      <c r="G3" s="40"/>
      <c r="H3" s="39" t="s">
        <v>14</v>
      </c>
      <c r="I3" s="84">
        <v>602881440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89" t="s">
        <v>59</v>
      </c>
      <c r="B9" s="90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89" t="s">
        <v>60</v>
      </c>
      <c r="B10" s="90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89" t="s">
        <v>73</v>
      </c>
      <c r="B11" s="93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89" t="s">
        <v>74</v>
      </c>
      <c r="B12" s="97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89" t="s">
        <v>75</v>
      </c>
      <c r="B13" s="97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89" t="s">
        <v>76</v>
      </c>
      <c r="B14" s="98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KLOKOČKA AUTOSALON - ŘEPY</v>
      </c>
      <c r="E30" s="40"/>
      <c r="F30" s="40"/>
      <c r="G30" s="40"/>
      <c r="H30" s="39" t="s">
        <v>14</v>
      </c>
      <c r="I30" s="84">
        <f>I3</f>
        <v>602881440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vaječnou sedlinou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Gulášová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73</v>
      </c>
      <c r="B38" s="93"/>
      <c r="C38" s="94" t="str">
        <f>JL!F19</f>
        <v>Maminčino kuře s játry, žampiony a těstovinami (pečená kuřecí stehna)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74</v>
      </c>
      <c r="B39" s="97"/>
      <c r="C39" s="94" t="str">
        <f>JL!F23</f>
        <v>Segedínský guláš z vepřové plece, houskové knedlíky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75</v>
      </c>
      <c r="B40" s="97"/>
      <c r="C40" s="94" t="str">
        <f>JL!F27</f>
        <v>Míchané halušky s máslem a vejci, sypané sýrem s pažitkou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76</v>
      </c>
      <c r="B41" s="98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KLOKOČKA AUTOSALON - ŘEPY</v>
      </c>
      <c r="E57" s="40"/>
      <c r="F57" s="40"/>
      <c r="G57" s="40"/>
      <c r="H57" s="39" t="s">
        <v>14</v>
      </c>
      <c r="I57" s="84">
        <f>I30</f>
        <v>602881440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Slepičí vývar s krupkami, čočkou a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Bulharská s masem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73</v>
      </c>
      <c r="B65" s="93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74</v>
      </c>
      <c r="B66" s="97"/>
      <c r="C66" s="94" t="str">
        <f>JL!I23</f>
        <v>Vepřové nudličky na koření  gyros s pečenou cibulí, bylinkový kuskus, tzatziky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75</v>
      </c>
      <c r="B67" s="97"/>
      <c r="C67" s="94" t="str">
        <f>JL!I27</f>
        <v>Bavorské vdolečky s tvarohem a slazenou smetanou, studené mléko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76</v>
      </c>
      <c r="B68" s="98"/>
      <c r="C68" s="94" t="e">
        <f>JL!#REF!</f>
        <v>#REF!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KLOKOČKA AUTOSALON - ŘEPY</v>
      </c>
      <c r="E84" s="40"/>
      <c r="F84" s="40"/>
      <c r="G84" s="40"/>
      <c r="H84" s="39" t="s">
        <v>14</v>
      </c>
      <c r="I84" s="84">
        <f>I57</f>
        <v>602881440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73</v>
      </c>
      <c r="B92" s="93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74</v>
      </c>
      <c r="B93" s="97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75</v>
      </c>
      <c r="B94" s="97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76</v>
      </c>
      <c r="B95" s="98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KLOKOČKA AUTOSALON - ŘEPY</v>
      </c>
      <c r="E111" s="40"/>
      <c r="F111" s="40"/>
      <c r="G111" s="40"/>
      <c r="H111" s="39" t="s">
        <v>14</v>
      </c>
      <c r="I111" s="84">
        <f>I84</f>
        <v>602881440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73</v>
      </c>
      <c r="B119" s="93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74</v>
      </c>
      <c r="B120" s="97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75</v>
      </c>
      <c r="B121" s="97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76</v>
      </c>
      <c r="B122" s="98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57" workbookViewId="0">
      <selection activeCell="D18" sqref="D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45796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70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89</v>
      </c>
      <c r="E3" s="40"/>
      <c r="F3" s="40"/>
      <c r="G3" s="40"/>
      <c r="H3" s="39" t="s">
        <v>14</v>
      </c>
      <c r="I3" s="84">
        <v>731438009</v>
      </c>
      <c r="J3" s="40"/>
      <c r="K3" s="40"/>
      <c r="L3" s="40"/>
      <c r="M3" s="41"/>
    </row>
    <row r="4" spans="1:13" ht="12.95" customHeight="1">
      <c r="A4" s="379" t="s">
        <v>220</v>
      </c>
      <c r="B4" s="380" t="s">
        <v>221</v>
      </c>
      <c r="C4" s="379" t="s">
        <v>222</v>
      </c>
      <c r="D4" s="381"/>
      <c r="E4" s="627" t="s">
        <v>223</v>
      </c>
      <c r="F4" s="628"/>
      <c r="G4" s="628"/>
      <c r="H4" s="628"/>
      <c r="I4" s="382"/>
      <c r="J4" s="382"/>
      <c r="K4" s="381"/>
      <c r="L4" s="383" t="s">
        <v>224</v>
      </c>
      <c r="M4" s="381"/>
    </row>
    <row r="5" spans="1:13" ht="18" customHeight="1">
      <c r="A5" s="629" t="s">
        <v>225</v>
      </c>
      <c r="B5" s="630"/>
      <c r="C5" s="384" t="s">
        <v>16</v>
      </c>
      <c r="D5" s="385"/>
      <c r="E5" s="386" t="s">
        <v>17</v>
      </c>
      <c r="F5" s="387" t="s">
        <v>18</v>
      </c>
      <c r="G5" s="388" t="s">
        <v>19</v>
      </c>
      <c r="H5" s="388"/>
      <c r="I5" s="389" t="s">
        <v>20</v>
      </c>
      <c r="J5" s="389" t="s">
        <v>21</v>
      </c>
      <c r="K5" s="385"/>
      <c r="L5" s="390" t="s">
        <v>22</v>
      </c>
      <c r="M5" s="391"/>
    </row>
    <row r="6" spans="1:13" ht="15.75" customHeight="1">
      <c r="A6" s="392"/>
      <c r="B6" s="382"/>
      <c r="C6" s="379"/>
      <c r="D6" s="381"/>
      <c r="E6" s="393" t="s">
        <v>23</v>
      </c>
      <c r="F6" s="394"/>
      <c r="G6" s="395" t="s">
        <v>24</v>
      </c>
      <c r="H6" s="386" t="s">
        <v>5</v>
      </c>
      <c r="I6" s="389" t="s">
        <v>25</v>
      </c>
      <c r="J6" s="396" t="s">
        <v>26</v>
      </c>
      <c r="K6" s="381"/>
      <c r="L6" s="393" t="s">
        <v>27</v>
      </c>
      <c r="M6" s="397" t="s">
        <v>28</v>
      </c>
    </row>
    <row r="7" spans="1:13">
      <c r="A7" s="398"/>
      <c r="B7" s="399"/>
      <c r="C7" s="400"/>
      <c r="D7" s="401"/>
      <c r="E7" s="399"/>
      <c r="F7" s="402"/>
      <c r="G7" s="400"/>
      <c r="H7" s="399"/>
      <c r="I7" s="389"/>
      <c r="J7" s="389"/>
      <c r="K7" s="401"/>
      <c r="L7" s="403" t="s">
        <v>29</v>
      </c>
      <c r="M7" s="404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83" t="str">
        <f>JL!C12</f>
        <v>Krupicová s vejcem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7" t="s">
        <v>60</v>
      </c>
      <c r="B10" s="188"/>
      <c r="C10" s="83" t="str">
        <f>JL!C15</f>
        <v>Selská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7" t="s">
        <v>84</v>
      </c>
      <c r="B11" s="189"/>
      <c r="C11" s="94" t="str">
        <f>JL!C19</f>
        <v>Dušená vepřová kýta na žampionech, vařené těstoviny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7" t="s">
        <v>86</v>
      </c>
      <c r="B12" s="190"/>
      <c r="C12" s="94" t="str">
        <f>JL!C23</f>
        <v>Kuřecí játra po čínsku s bambusem, jasmínová rýže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7" t="s">
        <v>85</v>
      </c>
      <c r="B13" s="190"/>
      <c r="C13" s="94" t="str">
        <f>JL!C27</f>
        <v>Thajské rýžové nudle s restovanou zeleninou sypané smaženou cibulkou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7" t="s">
        <v>87</v>
      </c>
      <c r="B14" s="191"/>
      <c r="C14" s="94" t="str">
        <f>JL!C32</f>
        <v>Kuřecí prsa po srbsku s rajčaty a paprikami, americké brambory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22"/>
      <c r="D15" s="623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4" t="s">
        <v>49</v>
      </c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6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45797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VALEO - ŽEBRÁK</v>
      </c>
      <c r="E30" s="40"/>
      <c r="F30" s="40"/>
      <c r="G30" s="40"/>
      <c r="H30" s="39" t="s">
        <v>14</v>
      </c>
      <c r="I30" s="84">
        <f>I3</f>
        <v>731438009</v>
      </c>
      <c r="J30" s="40"/>
      <c r="K30" s="40"/>
      <c r="L30" s="40"/>
      <c r="M30" s="41"/>
    </row>
    <row r="31" spans="1:13" ht="12.95" customHeight="1">
      <c r="A31" s="379" t="s">
        <v>220</v>
      </c>
      <c r="B31" s="380" t="s">
        <v>221</v>
      </c>
      <c r="C31" s="379" t="s">
        <v>222</v>
      </c>
      <c r="D31" s="381"/>
      <c r="E31" s="627" t="s">
        <v>223</v>
      </c>
      <c r="F31" s="628"/>
      <c r="G31" s="628"/>
      <c r="H31" s="628"/>
      <c r="I31" s="382"/>
      <c r="J31" s="382"/>
      <c r="K31" s="381"/>
      <c r="L31" s="383" t="s">
        <v>224</v>
      </c>
      <c r="M31" s="381"/>
    </row>
    <row r="32" spans="1:13" ht="18" customHeight="1">
      <c r="A32" s="629" t="s">
        <v>225</v>
      </c>
      <c r="B32" s="630"/>
      <c r="C32" s="384" t="s">
        <v>16</v>
      </c>
      <c r="D32" s="385"/>
      <c r="E32" s="386" t="s">
        <v>17</v>
      </c>
      <c r="F32" s="387" t="s">
        <v>18</v>
      </c>
      <c r="G32" s="388" t="s">
        <v>19</v>
      </c>
      <c r="H32" s="388"/>
      <c r="I32" s="389" t="s">
        <v>20</v>
      </c>
      <c r="J32" s="389" t="s">
        <v>21</v>
      </c>
      <c r="K32" s="385"/>
      <c r="L32" s="390" t="s">
        <v>22</v>
      </c>
      <c r="M32" s="391"/>
    </row>
    <row r="33" spans="1:13" ht="15.75" customHeight="1">
      <c r="A33" s="392"/>
      <c r="B33" s="382"/>
      <c r="C33" s="379"/>
      <c r="D33" s="381"/>
      <c r="E33" s="393" t="s">
        <v>23</v>
      </c>
      <c r="F33" s="394"/>
      <c r="G33" s="395" t="s">
        <v>24</v>
      </c>
      <c r="H33" s="386" t="s">
        <v>5</v>
      </c>
      <c r="I33" s="389" t="s">
        <v>25</v>
      </c>
      <c r="J33" s="396" t="s">
        <v>26</v>
      </c>
      <c r="K33" s="381"/>
      <c r="L33" s="393" t="s">
        <v>27</v>
      </c>
      <c r="M33" s="397" t="s">
        <v>28</v>
      </c>
    </row>
    <row r="34" spans="1:13">
      <c r="A34" s="398"/>
      <c r="B34" s="399"/>
      <c r="C34" s="400"/>
      <c r="D34" s="401"/>
      <c r="E34" s="399"/>
      <c r="F34" s="402"/>
      <c r="G34" s="400"/>
      <c r="H34" s="399"/>
      <c r="I34" s="389"/>
      <c r="J34" s="389"/>
      <c r="K34" s="401"/>
      <c r="L34" s="403" t="s">
        <v>29</v>
      </c>
      <c r="M34" s="404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7" t="s">
        <v>59</v>
      </c>
      <c r="B36" s="188"/>
      <c r="C36" s="105" t="str">
        <f>JL!F12</f>
        <v>Hovězí vývar s vaječnou sedlinou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87" t="s">
        <v>60</v>
      </c>
      <c r="B37" s="188"/>
      <c r="C37" s="83" t="str">
        <f>JL!F15</f>
        <v>Gulášová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87" t="s">
        <v>84</v>
      </c>
      <c r="B38" s="189"/>
      <c r="C38" s="94" t="str">
        <f>JL!F19</f>
        <v>Maminčino kuře s játry, žampiony a těstovinami (pečená kuřecí stehna)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87" t="s">
        <v>86</v>
      </c>
      <c r="B39" s="190"/>
      <c r="C39" s="94" t="str">
        <f>JL!F23</f>
        <v>Segedínský guláš z vepřové plece, houskové knedlíky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87" t="s">
        <v>85</v>
      </c>
      <c r="B40" s="190"/>
      <c r="C40" s="94" t="str">
        <f>JL!F27</f>
        <v>Míchané halušky s máslem a vejci, sypané sýrem s pažitkou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87" t="s">
        <v>87</v>
      </c>
      <c r="B41" s="191"/>
      <c r="C41" s="94" t="str">
        <f>JL!F32</f>
        <v>Pljeskavica pečená na grilu s domácím paprikovým ajvarem,
smažené hranolky a do zlatova grilovaná cibule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22"/>
      <c r="D42" s="623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4" t="s">
        <v>49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6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45798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VALEO - ŽEBRÁK</v>
      </c>
      <c r="E57" s="40"/>
      <c r="F57" s="40"/>
      <c r="G57" s="40"/>
      <c r="H57" s="39" t="s">
        <v>14</v>
      </c>
      <c r="I57" s="84">
        <f>I30</f>
        <v>731438009</v>
      </c>
      <c r="J57" s="40"/>
      <c r="K57" s="40"/>
      <c r="L57" s="40"/>
      <c r="M57" s="41"/>
    </row>
    <row r="58" spans="1:13" ht="12.95" customHeight="1">
      <c r="A58" s="379" t="s">
        <v>220</v>
      </c>
      <c r="B58" s="380" t="s">
        <v>221</v>
      </c>
      <c r="C58" s="379" t="s">
        <v>222</v>
      </c>
      <c r="D58" s="381"/>
      <c r="E58" s="627" t="s">
        <v>223</v>
      </c>
      <c r="F58" s="628"/>
      <c r="G58" s="628"/>
      <c r="H58" s="628"/>
      <c r="I58" s="382"/>
      <c r="J58" s="382"/>
      <c r="K58" s="381"/>
      <c r="L58" s="383" t="s">
        <v>224</v>
      </c>
      <c r="M58" s="381"/>
    </row>
    <row r="59" spans="1:13" ht="18" customHeight="1">
      <c r="A59" s="629" t="s">
        <v>225</v>
      </c>
      <c r="B59" s="630"/>
      <c r="C59" s="384" t="s">
        <v>16</v>
      </c>
      <c r="D59" s="385"/>
      <c r="E59" s="386" t="s">
        <v>17</v>
      </c>
      <c r="F59" s="387" t="s">
        <v>18</v>
      </c>
      <c r="G59" s="388" t="s">
        <v>19</v>
      </c>
      <c r="H59" s="388"/>
      <c r="I59" s="389" t="s">
        <v>20</v>
      </c>
      <c r="J59" s="389" t="s">
        <v>21</v>
      </c>
      <c r="K59" s="385"/>
      <c r="L59" s="390" t="s">
        <v>22</v>
      </c>
      <c r="M59" s="391"/>
    </row>
    <row r="60" spans="1:13" ht="15.75" customHeight="1">
      <c r="A60" s="392"/>
      <c r="B60" s="382"/>
      <c r="C60" s="379"/>
      <c r="D60" s="381"/>
      <c r="E60" s="393" t="s">
        <v>23</v>
      </c>
      <c r="F60" s="394"/>
      <c r="G60" s="395" t="s">
        <v>24</v>
      </c>
      <c r="H60" s="386" t="s">
        <v>5</v>
      </c>
      <c r="I60" s="389" t="s">
        <v>25</v>
      </c>
      <c r="J60" s="396" t="s">
        <v>26</v>
      </c>
      <c r="K60" s="381"/>
      <c r="L60" s="393" t="s">
        <v>27</v>
      </c>
      <c r="M60" s="397" t="s">
        <v>28</v>
      </c>
    </row>
    <row r="61" spans="1:13">
      <c r="A61" s="398"/>
      <c r="B61" s="399"/>
      <c r="C61" s="400"/>
      <c r="D61" s="401"/>
      <c r="E61" s="399"/>
      <c r="F61" s="402"/>
      <c r="G61" s="400"/>
      <c r="H61" s="399"/>
      <c r="I61" s="389"/>
      <c r="J61" s="389"/>
      <c r="K61" s="401"/>
      <c r="L61" s="403" t="s">
        <v>29</v>
      </c>
      <c r="M61" s="404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7" t="s">
        <v>59</v>
      </c>
      <c r="B63" s="188"/>
      <c r="C63" s="105" t="str">
        <f>JL!I12</f>
        <v>Slepičí vývar s krupkami, čočkou a rýží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87" t="s">
        <v>60</v>
      </c>
      <c r="B64" s="188"/>
      <c r="C64" s="83" t="str">
        <f>JL!I15</f>
        <v>Bulharská s masem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87" t="s">
        <v>84</v>
      </c>
      <c r="B65" s="189"/>
      <c r="C65" s="94" t="str">
        <f>JL!I19</f>
        <v>Hovězí pečeně na přírodní způsob se slaninou, vařené brambory, tatarská omáčka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87" t="s">
        <v>86</v>
      </c>
      <c r="B66" s="190"/>
      <c r="C66" s="94" t="str">
        <f>JL!I23</f>
        <v>Vepřové nudličky na koření  gyros s pečenou cibulí, bylinkový kuskus, tzatziky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87" t="s">
        <v>85</v>
      </c>
      <c r="B67" s="190"/>
      <c r="C67" s="94" t="str">
        <f>JL!I27</f>
        <v>Bavorské vdolečky s tvarohem a slazenou smetanou, studené mléko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87" t="s">
        <v>87</v>
      </c>
      <c r="B68" s="191"/>
      <c r="C68" s="94" t="str">
        <f>JL!I32</f>
        <v>Vepřová panenka s omáčkou z pečeného česneku, grilovaná karotka, smažené bramborové rosties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22"/>
      <c r="D69" s="623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4" t="s">
        <v>49</v>
      </c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6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45799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VALEO - ŽEBRÁK</v>
      </c>
      <c r="E84" s="40"/>
      <c r="F84" s="40"/>
      <c r="G84" s="40"/>
      <c r="H84" s="39" t="s">
        <v>14</v>
      </c>
      <c r="I84" s="84">
        <f>I57</f>
        <v>731438009</v>
      </c>
      <c r="J84" s="40"/>
      <c r="K84" s="40"/>
      <c r="L84" s="40"/>
      <c r="M84" s="41"/>
    </row>
    <row r="85" spans="1:13" ht="12.95" customHeight="1">
      <c r="A85" s="379" t="s">
        <v>220</v>
      </c>
      <c r="B85" s="380" t="s">
        <v>221</v>
      </c>
      <c r="C85" s="379" t="s">
        <v>222</v>
      </c>
      <c r="D85" s="381"/>
      <c r="E85" s="627" t="s">
        <v>223</v>
      </c>
      <c r="F85" s="628"/>
      <c r="G85" s="628"/>
      <c r="H85" s="628"/>
      <c r="I85" s="382"/>
      <c r="J85" s="382"/>
      <c r="K85" s="381"/>
      <c r="L85" s="383" t="s">
        <v>224</v>
      </c>
      <c r="M85" s="381"/>
    </row>
    <row r="86" spans="1:13" ht="18" customHeight="1">
      <c r="A86" s="629" t="s">
        <v>225</v>
      </c>
      <c r="B86" s="630"/>
      <c r="C86" s="384" t="s">
        <v>16</v>
      </c>
      <c r="D86" s="385"/>
      <c r="E86" s="386" t="s">
        <v>17</v>
      </c>
      <c r="F86" s="387" t="s">
        <v>18</v>
      </c>
      <c r="G86" s="388" t="s">
        <v>19</v>
      </c>
      <c r="H86" s="388"/>
      <c r="I86" s="389" t="s">
        <v>20</v>
      </c>
      <c r="J86" s="389" t="s">
        <v>21</v>
      </c>
      <c r="K86" s="385"/>
      <c r="L86" s="390" t="s">
        <v>22</v>
      </c>
      <c r="M86" s="391"/>
    </row>
    <row r="87" spans="1:13" ht="15.75" customHeight="1">
      <c r="A87" s="392"/>
      <c r="B87" s="382"/>
      <c r="C87" s="379"/>
      <c r="D87" s="381"/>
      <c r="E87" s="393" t="s">
        <v>23</v>
      </c>
      <c r="F87" s="394"/>
      <c r="G87" s="395" t="s">
        <v>24</v>
      </c>
      <c r="H87" s="386" t="s">
        <v>5</v>
      </c>
      <c r="I87" s="389" t="s">
        <v>25</v>
      </c>
      <c r="J87" s="396" t="s">
        <v>26</v>
      </c>
      <c r="K87" s="381"/>
      <c r="L87" s="393" t="s">
        <v>27</v>
      </c>
      <c r="M87" s="397" t="s">
        <v>28</v>
      </c>
    </row>
    <row r="88" spans="1:13">
      <c r="A88" s="398"/>
      <c r="B88" s="399"/>
      <c r="C88" s="400"/>
      <c r="D88" s="401"/>
      <c r="E88" s="399"/>
      <c r="F88" s="402"/>
      <c r="G88" s="400"/>
      <c r="H88" s="399"/>
      <c r="I88" s="389"/>
      <c r="J88" s="389"/>
      <c r="K88" s="401"/>
      <c r="L88" s="403" t="s">
        <v>29</v>
      </c>
      <c r="M88" s="404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7" t="s">
        <v>59</v>
      </c>
      <c r="B90" s="188"/>
      <c r="C90" s="83" t="str">
        <f>JL!L12</f>
        <v>Česnečka s bramborami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7" t="s">
        <v>60</v>
      </c>
      <c r="B91" s="188"/>
      <c r="C91" s="83" t="str">
        <f>JL!L15</f>
        <v>Květáková s vejci a pažitkou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7" t="s">
        <v>84</v>
      </c>
      <c r="B92" s="189"/>
      <c r="C92" s="94" t="str">
        <f>JL!L19</f>
        <v>Marinovaná krkovice s kájenským pepřem, šťouchané brambory s cibulkou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87" t="s">
        <v>86</v>
      </c>
      <c r="B93" s="190"/>
      <c r="C93" s="94" t="str">
        <f>JL!L23</f>
        <v>Maďarský hovězí guláš s paprikami sypaný cibulí,  houskové knedlíky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7" t="s">
        <v>85</v>
      </c>
      <c r="B94" s="190"/>
      <c r="C94" s="94" t="str">
        <f>JL!L27</f>
        <v>Špagety Aglio Olio s feferonkami, olivovým olejem a česnekem, strouhaný parmesán s bylinkami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7" t="s">
        <v>87</v>
      </c>
      <c r="B95" s="191"/>
      <c r="C95" s="94" t="str">
        <f>JL!L32</f>
        <v>Kuřecí steak "mexico", pšeničná tortilla plněná zeleninovým ragu s jalapeňos a sýrem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22"/>
      <c r="D96" s="623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4" t="s">
        <v>49</v>
      </c>
      <c r="B108" s="625"/>
      <c r="C108" s="625"/>
      <c r="D108" s="625"/>
      <c r="E108" s="625"/>
      <c r="F108" s="625"/>
      <c r="G108" s="625"/>
      <c r="H108" s="625"/>
      <c r="I108" s="625"/>
      <c r="J108" s="625"/>
      <c r="K108" s="625"/>
      <c r="L108" s="625"/>
      <c r="M108" s="626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45800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VALEO - ŽEBRÁK</v>
      </c>
      <c r="E111" s="40"/>
      <c r="F111" s="40"/>
      <c r="G111" s="40"/>
      <c r="H111" s="39" t="s">
        <v>14</v>
      </c>
      <c r="I111" s="84">
        <f>I84</f>
        <v>731438009</v>
      </c>
      <c r="J111" s="40"/>
      <c r="K111" s="40"/>
      <c r="L111" s="40"/>
      <c r="M111" s="41"/>
    </row>
    <row r="112" spans="1:13" ht="12.95" customHeight="1">
      <c r="A112" s="379" t="s">
        <v>220</v>
      </c>
      <c r="B112" s="380" t="s">
        <v>221</v>
      </c>
      <c r="C112" s="379" t="s">
        <v>222</v>
      </c>
      <c r="D112" s="381"/>
      <c r="E112" s="627" t="s">
        <v>223</v>
      </c>
      <c r="F112" s="628"/>
      <c r="G112" s="628"/>
      <c r="H112" s="628"/>
      <c r="I112" s="382"/>
      <c r="J112" s="382"/>
      <c r="K112" s="381"/>
      <c r="L112" s="383" t="s">
        <v>224</v>
      </c>
      <c r="M112" s="381"/>
    </row>
    <row r="113" spans="1:13" ht="18" customHeight="1">
      <c r="A113" s="629" t="s">
        <v>225</v>
      </c>
      <c r="B113" s="630"/>
      <c r="C113" s="384" t="s">
        <v>16</v>
      </c>
      <c r="D113" s="385"/>
      <c r="E113" s="386" t="s">
        <v>17</v>
      </c>
      <c r="F113" s="387" t="s">
        <v>18</v>
      </c>
      <c r="G113" s="388" t="s">
        <v>19</v>
      </c>
      <c r="H113" s="388"/>
      <c r="I113" s="389" t="s">
        <v>20</v>
      </c>
      <c r="J113" s="389" t="s">
        <v>21</v>
      </c>
      <c r="K113" s="385"/>
      <c r="L113" s="390" t="s">
        <v>22</v>
      </c>
      <c r="M113" s="391"/>
    </row>
    <row r="114" spans="1:13" ht="15.75" customHeight="1">
      <c r="A114" s="392"/>
      <c r="B114" s="382"/>
      <c r="C114" s="379"/>
      <c r="D114" s="381"/>
      <c r="E114" s="393" t="s">
        <v>23</v>
      </c>
      <c r="F114" s="394"/>
      <c r="G114" s="395" t="s">
        <v>24</v>
      </c>
      <c r="H114" s="386" t="s">
        <v>5</v>
      </c>
      <c r="I114" s="389" t="s">
        <v>25</v>
      </c>
      <c r="J114" s="396" t="s">
        <v>26</v>
      </c>
      <c r="K114" s="381"/>
      <c r="L114" s="393" t="s">
        <v>27</v>
      </c>
      <c r="M114" s="397" t="s">
        <v>28</v>
      </c>
    </row>
    <row r="115" spans="1:13">
      <c r="A115" s="398"/>
      <c r="B115" s="399"/>
      <c r="C115" s="400"/>
      <c r="D115" s="401"/>
      <c r="E115" s="399"/>
      <c r="F115" s="402"/>
      <c r="G115" s="400"/>
      <c r="H115" s="399"/>
      <c r="I115" s="389"/>
      <c r="J115" s="389"/>
      <c r="K115" s="401"/>
      <c r="L115" s="403" t="s">
        <v>29</v>
      </c>
      <c r="M115" s="404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7" t="s">
        <v>59</v>
      </c>
      <c r="B117" s="188"/>
      <c r="C117" s="105" t="str">
        <f>JL!O12</f>
        <v>Kroupová se zeleninou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7" t="s">
        <v>60</v>
      </c>
      <c r="B118" s="188"/>
      <c r="C118" s="83" t="str">
        <f>JL!O15</f>
        <v>Kapustová s paprikou a bramborem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7" t="s">
        <v>84</v>
      </c>
      <c r="B119" s="189"/>
      <c r="C119" s="94" t="str">
        <f>JL!O19</f>
        <v>Smažené kuřecí medailonky v bylinkové strouhance, bramborový salát, citron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7" t="s">
        <v>86</v>
      </c>
      <c r="B120" s="190"/>
      <c r="C120" s="94" t="str">
        <f>JL!O23</f>
        <v>Bulharský džuveč, aneb syté a bohaté rizoto z vepřového bůčku s rajčaty, lilkem a jarní cibulkou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7" t="s">
        <v>85</v>
      </c>
      <c r="B121" s="190"/>
      <c r="C121" s="94" t="str">
        <f>JL!O27</f>
        <v>Pečené květákové placičky se sýrem, vařené brambory, jogurtový dressing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7" t="s">
        <v>87</v>
      </c>
      <c r="B122" s="191"/>
      <c r="C122" s="94" t="str">
        <f>JL!O32</f>
        <v>Dušená anglická vepřová játra, pečené brambory ve slupce, tatarská omáčka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22"/>
      <c r="D123" s="623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4" t="s">
        <v>49</v>
      </c>
      <c r="B135" s="62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6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2025-04-29T13:25:48Z</cp:lastPrinted>
  <dcterms:created xsi:type="dcterms:W3CDTF">2007-05-11T12:07:22Z</dcterms:created>
  <dcterms:modified xsi:type="dcterms:W3CDTF">2025-04-29T15:00:23Z</dcterms:modified>
</cp:coreProperties>
</file>