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++ NOVÉ JÍDELNÍČKY OD 10-2023 ++\J.L. 45. - 46. 2023 - (sešity 5 a 6) od 6-11-2023\ŠKOLKA\"/>
    </mc:Choice>
  </mc:AlternateContent>
  <xr:revisionPtr revIDLastSave="0" documentId="13_ncr:1_{8BA2C9CF-761F-4A57-9B81-4119B73A0532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8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JL!$B$9:$P$35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8" l="1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33" i="48"/>
  <c r="D27" i="48"/>
  <c r="D21" i="48"/>
  <c r="D15" i="48"/>
  <c r="D9" i="48"/>
  <c r="D8" i="48"/>
  <c r="D7" i="48"/>
  <c r="D6" i="48"/>
  <c r="E5" i="48"/>
  <c r="E11" i="48"/>
  <c r="E17" i="48"/>
  <c r="E23" i="48"/>
  <c r="E29" i="48"/>
  <c r="D29" i="48"/>
  <c r="D23" i="48"/>
  <c r="D17" i="48"/>
  <c r="D11" i="48"/>
  <c r="D5" i="48"/>
  <c r="J47" i="40"/>
  <c r="C34" i="40"/>
  <c r="H14" i="40"/>
  <c r="H25" i="40"/>
  <c r="H36" i="40"/>
  <c r="H47" i="40"/>
  <c r="C13" i="45"/>
  <c r="B12" i="45"/>
  <c r="I17" i="45"/>
  <c r="G17" i="45"/>
  <c r="E17" i="45"/>
  <c r="C17" i="45"/>
  <c r="D16" i="45"/>
  <c r="B16" i="45"/>
  <c r="K13" i="45"/>
  <c r="J12" i="45"/>
  <c r="I13" i="45"/>
  <c r="H12" i="45"/>
  <c r="G13" i="45"/>
  <c r="F12" i="45"/>
  <c r="E13" i="45"/>
  <c r="D12" i="45"/>
  <c r="H58" i="40"/>
  <c r="B5" i="48" l="1"/>
  <c r="B11" i="48" s="1"/>
  <c r="B17" i="48" l="1"/>
  <c r="A5" i="48"/>
  <c r="A11" i="48" s="1"/>
  <c r="A17" i="48" l="1"/>
  <c r="B23" i="48"/>
  <c r="B29" i="48" l="1"/>
  <c r="A29" i="48" s="1"/>
  <c r="A23" i="48"/>
  <c r="N14" i="40" l="1"/>
  <c r="M14" i="40"/>
  <c r="L14" i="40"/>
  <c r="K14" i="40"/>
  <c r="J14" i="40"/>
  <c r="J6" i="40" s="1"/>
  <c r="G14" i="40"/>
  <c r="G5" i="40" s="1"/>
  <c r="G58" i="40"/>
  <c r="G49" i="40" s="1"/>
  <c r="G47" i="40"/>
  <c r="G39" i="40" s="1"/>
  <c r="G36" i="40"/>
  <c r="G27" i="40" s="1"/>
  <c r="G25" i="40"/>
  <c r="G17" i="40" s="1"/>
  <c r="G61" i="40" l="1"/>
  <c r="G62" i="40" s="1"/>
  <c r="D19" i="45" l="1"/>
  <c r="F19" i="45" s="1"/>
  <c r="H19" i="45" s="1"/>
  <c r="J19" i="45" s="1"/>
  <c r="E10" i="11" l="1"/>
  <c r="H10" i="11" s="1"/>
  <c r="K10" i="11" s="1"/>
  <c r="N10" i="11" s="1"/>
  <c r="C121" i="47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O57" i="40" l="1"/>
  <c r="J20" i="46" l="1"/>
  <c r="H20" i="46"/>
  <c r="F20" i="46"/>
  <c r="D20" i="46"/>
  <c r="B20" i="46"/>
  <c r="J8" i="46"/>
  <c r="H8" i="46"/>
  <c r="F8" i="46"/>
  <c r="D8" i="46"/>
  <c r="B8" i="46"/>
  <c r="O45" i="11"/>
  <c r="L45" i="11"/>
  <c r="I45" i="11"/>
  <c r="F45" i="11"/>
  <c r="C45" i="11"/>
  <c r="O39" i="11"/>
  <c r="L39" i="11"/>
  <c r="I39" i="11"/>
  <c r="F39" i="11"/>
  <c r="C39" i="11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B5" i="45"/>
  <c r="D5" i="45" s="1"/>
  <c r="F5" i="45" s="1"/>
  <c r="H5" i="45" s="1"/>
  <c r="J5" i="45" s="1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L58" i="40" l="1"/>
  <c r="L47" i="40"/>
  <c r="L36" i="40"/>
  <c r="L25" i="40"/>
  <c r="D58" i="40" l="1"/>
  <c r="D47" i="40"/>
  <c r="D36" i="40"/>
  <c r="D25" i="40"/>
  <c r="D14" i="40"/>
  <c r="O56" i="40" l="1"/>
  <c r="O55" i="40"/>
  <c r="O54" i="40"/>
  <c r="O53" i="40"/>
  <c r="O52" i="40"/>
  <c r="O51" i="40"/>
  <c r="O45" i="40"/>
  <c r="O44" i="40"/>
  <c r="O43" i="40"/>
  <c r="O42" i="40"/>
  <c r="O41" i="40"/>
  <c r="O40" i="40"/>
  <c r="O34" i="40"/>
  <c r="O33" i="40"/>
  <c r="O32" i="40"/>
  <c r="O31" i="40"/>
  <c r="O30" i="40"/>
  <c r="O29" i="40"/>
  <c r="O23" i="40"/>
  <c r="O22" i="40"/>
  <c r="O21" i="40"/>
  <c r="O20" i="40"/>
  <c r="O19" i="40"/>
  <c r="O18" i="40"/>
  <c r="J58" i="40" l="1"/>
  <c r="J49" i="40" l="1"/>
  <c r="O49" i="40" s="1"/>
  <c r="O50" i="40"/>
  <c r="F58" i="40"/>
  <c r="F47" i="40"/>
  <c r="F36" i="40"/>
  <c r="F25" i="40"/>
  <c r="F14" i="40"/>
  <c r="O12" i="40" l="1"/>
  <c r="O11" i="40"/>
  <c r="O10" i="40"/>
  <c r="O9" i="40"/>
  <c r="O8" i="40"/>
  <c r="O7" i="40"/>
  <c r="O5" i="40"/>
  <c r="O14" i="40" l="1"/>
  <c r="O58" i="40"/>
  <c r="O36" i="40"/>
  <c r="O25" i="40"/>
  <c r="O47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E62" i="40" s="1"/>
  <c r="H61" i="40"/>
  <c r="H62" i="40" s="1"/>
  <c r="I61" i="40"/>
  <c r="K61" i="40"/>
  <c r="K62" i="40" s="1"/>
  <c r="M61" i="40"/>
  <c r="I62" i="40"/>
  <c r="M62" i="40"/>
  <c r="D61" i="40" l="1"/>
  <c r="D62" i="40" s="1"/>
  <c r="F61" i="40" l="1"/>
  <c r="F62" i="40" s="1"/>
  <c r="N25" i="40"/>
  <c r="J25" i="40"/>
  <c r="N36" i="40"/>
  <c r="J36" i="40"/>
  <c r="J27" i="40" s="1"/>
  <c r="O27" i="40" s="1"/>
  <c r="N47" i="40"/>
  <c r="J39" i="40"/>
  <c r="O39" i="40" s="1"/>
  <c r="O17" i="40" l="1"/>
  <c r="J16" i="40"/>
  <c r="O38" i="40"/>
  <c r="O28" i="40"/>
  <c r="O16" i="40"/>
  <c r="O6" i="40"/>
  <c r="L60" i="40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N58" i="40"/>
  <c r="N61" i="40" s="1"/>
  <c r="N62" i="40" s="1"/>
  <c r="J61" i="40"/>
  <c r="J62" i="40" s="1"/>
  <c r="D60" i="40"/>
  <c r="J60" i="40" l="1"/>
  <c r="H60" i="40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<sst xmlns="http://schemas.openxmlformats.org/spreadsheetml/2006/main" count="2245" uniqueCount="265">
  <si>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</si>
  <si>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</si>
  <si>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</si>
  <si>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</si>
  <si>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</si>
  <si>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</si>
  <si>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</si>
  <si>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</si>
  <si>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</si>
  <si>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</si>
  <si>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</si>
  <si>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</si>
  <si>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</si>
  <si>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</si>
  <si>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</si>
  <si>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</si>
  <si>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</si>
  <si>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</si>
  <si>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</si>
  <si>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</si>
  <si>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</si>
  <si>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</si>
  <si>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</si>
  <si>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</si>
  <si>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</si>
  <si>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</si>
  <si>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</si>
  <si>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</si>
  <si>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</si>
  <si>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</si>
  <si>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</si>
  <si>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</si>
  <si>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</si>
  <si>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</si>
  <si>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</si>
  <si>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</si>
  <si>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</si>
  <si>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</si>
  <si>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</si>
  <si>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</si>
  <si>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</si>
  <si>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</si>
  <si>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</si>
  <si>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</si>
  <si>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</si>
  <si>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</si>
  <si>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</si>
  <si>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</si>
  <si>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</si>
  <si>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</si>
  <si>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</si>
  <si>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</si>
  <si>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</si>
  <si>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</si>
  <si>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</si>
  <si>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</si>
  <si>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</si>
  <si>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</si>
  <si>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</si>
  <si>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</si>
  <si>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</si>
  <si>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</si>
  <si>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</si>
  <si>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</si>
  <si>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</si>
  <si>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</si>
  <si>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</si>
  <si>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</si>
  <si>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</si>
  <si>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</si>
  <si>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</si>
  <si>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</si>
  <si>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</si>
  <si>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</si>
  <si>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</si>
  <si>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</si>
  <si>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</si>
  <si>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</si>
  <si>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</si>
  <si>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</si>
  <si>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</si>
  <si>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</si>
  <si>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</si>
  <si>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</si>
  <si>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</si>
  <si>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</si>
  <si>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</si>
  <si>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</si>
  <si>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</si>
  <si>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</si>
  <si>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</si>
  <si>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</si>
  <si>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</si>
  <si>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</si>
  <si>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</si>
  <si>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</si>
  <si>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</si>
  <si>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</si>
  <si>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</si>
  <si>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</si>
  <si>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</si>
  <si>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</si>
  <si>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</si>
  <si>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</si>
  <si>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</si>
  <si>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</si>
  <si>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</si>
  <si>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</si>
  <si>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</si>
  <si>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</si>
  <si>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1a,3,9</t>
  </si>
  <si>
    <t>Polévka</t>
  </si>
  <si>
    <t>Hlavní jídlo</t>
  </si>
  <si>
    <t>1a, 7, 12</t>
  </si>
  <si>
    <t>PEČOVAT.</t>
  </si>
  <si>
    <t>Krupicová s vejcem</t>
  </si>
  <si>
    <t>Hovězí vývar s vaječnou sedlinou</t>
  </si>
  <si>
    <t>Slepičí vývar s krupkami, čočkou a rýží</t>
  </si>
  <si>
    <t>Česnečka s bramborami</t>
  </si>
  <si>
    <t>Kroupová se zeleninou</t>
  </si>
  <si>
    <t>9,1A,3,</t>
  </si>
  <si>
    <t>9, 12</t>
  </si>
  <si>
    <t>1a,1c,9,7</t>
  </si>
  <si>
    <t>Selská</t>
  </si>
  <si>
    <t>Bulharská s masem</t>
  </si>
  <si>
    <t>Kapustová s paprikou a bramborem</t>
  </si>
  <si>
    <t>1A,9,7</t>
  </si>
  <si>
    <t>1A, 9</t>
  </si>
  <si>
    <t>9,1A,3,6,7,12</t>
  </si>
  <si>
    <t>1a,3,6,7,12</t>
  </si>
  <si>
    <t>1a, 7, 9, 10</t>
  </si>
  <si>
    <t>1a,3,6,10,7</t>
  </si>
  <si>
    <t>1a,3,6,7,10</t>
  </si>
  <si>
    <t>1a, 9</t>
  </si>
  <si>
    <t>1A, 7</t>
  </si>
  <si>
    <t>1. svačinky</t>
  </si>
  <si>
    <t>Toastový chléb s pomazánkou ze sušených rajčat a šunky</t>
  </si>
  <si>
    <t>1a,3,7,12</t>
  </si>
  <si>
    <t>1a,1c,1d,7,3</t>
  </si>
  <si>
    <t>1a,3,7</t>
  </si>
  <si>
    <t>7,1a,3</t>
  </si>
  <si>
    <t>Rohlík s pomazánkovým máslem a plátkovým sýrem, zelenina</t>
  </si>
  <si>
    <t>Rohlík s jemnou kuřecí pomazánkou, zelenina</t>
  </si>
  <si>
    <t>1a,7,3</t>
  </si>
  <si>
    <t>1a,7,3,10</t>
  </si>
  <si>
    <t>Ovocná kobliha, mléko</t>
  </si>
  <si>
    <t>1a,1d,7,9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</si>
  <si>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</si>
  <si>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</si>
  <si>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</si>
  <si>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</si>
  <si>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</si>
  <si>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</si>
  <si>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</si>
  <si>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</si>
  <si>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</si>
  <si>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</si>
  <si>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</si>
  <si>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</si>
  <si>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</si>
  <si>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</si>
  <si>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</si>
  <si>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</si>
  <si>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STUDENÉ JÍDLO</t>
  </si>
  <si>
    <t>STUDENÉ JÍDLO (ZEL. TALÍŘ) DLE DENNÍ NABÍDKY J.L.</t>
  </si>
  <si>
    <t>Gulášová</t>
  </si>
  <si>
    <t>1A,9</t>
  </si>
  <si>
    <t>1.VAR</t>
  </si>
  <si>
    <t>340g  Zeleninový talíř s tuňákem a vejcem</t>
  </si>
  <si>
    <t>340g Zeleninový talíř trhané vepřové maso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</si>
  <si>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</si>
  <si>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</si>
  <si>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</si>
  <si>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</si>
  <si>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</si>
  <si>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</si>
  <si>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VELAO POZNÁMKY</t>
  </si>
  <si>
    <t>MINUTKOVÉ JÍDLO NA OBJEDNÁVKU</t>
  </si>
  <si>
    <t>1a,3,7,10</t>
  </si>
  <si>
    <t>Ceny:</t>
  </si>
  <si>
    <t>0</t>
  </si>
  <si>
    <t>Jahodový koláč s drobenkou, mléko</t>
  </si>
  <si>
    <t>Chia jogurt s ananasem a hruškami, piškoty</t>
  </si>
  <si>
    <t>Tvarohový dezert s ovocem</t>
  </si>
  <si>
    <t>Dalamánková večka se sýrovo-ředkvičkovou pomazánkou, jablko</t>
  </si>
  <si>
    <t>Obložená houska, čerstvá zelenina</t>
  </si>
  <si>
    <t>Chléb s vajíčkovou pomazánkou a tvarohem, ovoce</t>
  </si>
  <si>
    <t>1a,1c,3,7</t>
  </si>
  <si>
    <t>děti s kaší a máslem</t>
  </si>
  <si>
    <t>děti s kaší !!!</t>
  </si>
  <si>
    <t>340g  Studený salát s pečenou slaninou a Nivou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</si>
  <si>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45.Týden 2023</t>
    </r>
    <r>
      <rPr>
        <b/>
        <i/>
        <sz val="16"/>
        <rFont val="Arial"/>
        <family val="2"/>
        <charset val="238"/>
      </rPr>
      <t xml:space="preserve">       </t>
    </r>
    <r>
      <rPr>
        <b/>
        <i/>
        <sz val="16"/>
        <color rgb="FF7030A0"/>
        <rFont val="Arial"/>
        <family val="2"/>
      </rPr>
      <t>"SVATOMARTINSKÁ KACHNA"</t>
    </r>
  </si>
  <si>
    <t>1a,7</t>
  </si>
  <si>
    <t>1a,6,10,3</t>
  </si>
  <si>
    <t>Hovězí guláš, houskové knedlíky</t>
  </si>
  <si>
    <t>Pečené květákové placičky se sýrem, vařené brambory, jemný rajčatovo-jogurtový dressing</t>
  </si>
  <si>
    <t>Buddha bowl s pečenými kuřecími kousky Gyros, luštěninovým kuskusem, restovanými žampióny a cizrnou</t>
  </si>
  <si>
    <r>
      <t>SVATOMARTINSKÁ PEČENÁ KACHNA</t>
    </r>
    <r>
      <rPr>
        <sz val="10"/>
        <rFont val="Arial"/>
        <family val="2"/>
        <charset val="238"/>
      </rPr>
      <t xml:space="preserve"> (STEHNO)</t>
    </r>
    <r>
      <rPr>
        <b/>
        <sz val="10"/>
        <rFont val="Arial"/>
        <family val="2"/>
        <charset val="238"/>
      </rPr>
      <t>, DUŠENÉ ČERVENÉ ZELÍ, BRAMBOROVÉ a HOUSKOVÉ KNEDLÍKY</t>
    </r>
  </si>
  <si>
    <t>Zapečené těstoviny s brokolicí, smetanou, vejci a sýrem</t>
  </si>
  <si>
    <t>Jablková žemlovka s tvarohem a rozinkami</t>
  </si>
  <si>
    <t>Kuřecí játra po čínsku s bambusem, jasmínová rýže</t>
  </si>
  <si>
    <t>1a,6,9,10,12</t>
  </si>
  <si>
    <t>Smažené kuřecí stripsy v křupaném obalu, bramborový salát</t>
  </si>
  <si>
    <t>Vepřová kýta na žampiónech se smetanou, vařené těstoviny</t>
  </si>
  <si>
    <t>Smažený celer, vařené brambory s máslem, zelný salát</t>
  </si>
  <si>
    <t>1a,3,6,7,10,9</t>
  </si>
  <si>
    <t>1a, 3, 7</t>
  </si>
  <si>
    <t>Špagety Aglio Olio s feferonkami, olivovým olejem a česnekem, strouhaný parmesán s bylinkami</t>
  </si>
  <si>
    <t>1a,3,12,10,7</t>
  </si>
  <si>
    <t>1a,3,7,6,10</t>
  </si>
  <si>
    <t>Hovězí pečeně na přírodní způsob se slaninou, vařené brambory, tatarská omáčka</t>
  </si>
  <si>
    <t>Vepřové nudličky gyros, zeleninový kuskus, tzatziky s jogurtem</t>
  </si>
  <si>
    <t>1a,9,7,12</t>
  </si>
  <si>
    <t>Pečené pštrosí vejce (vařené vejce v mletém mase), dýňové pyré se smetanou, okurka</t>
  </si>
  <si>
    <t>Segedínský guláš z vepřové plece, houskové knedlíky</t>
  </si>
  <si>
    <t>Maminčino kuře s játry, žampiony a těstovinami (pečená kuřecí stehna)</t>
  </si>
  <si>
    <t>Medailonky z vepřové panenky s omáčkou z pečeného česneku, šťouchané brambory s hráškem a cibulkou</t>
  </si>
  <si>
    <t>Vepřové nudličky se smetanou a chilli, štouchané brambory s pařitkou</t>
  </si>
  <si>
    <t>Kuřecí řízek po srbsku s rajčaty a paprikami, americké brambory</t>
  </si>
  <si>
    <t>1a,9,10,12,7</t>
  </si>
  <si>
    <t>1a,3,7,10,6</t>
  </si>
  <si>
    <t>Pečený máslový řízek, vařené brambory, přírodní štáva s máslem</t>
  </si>
  <si>
    <t>Pečený pangas na rajčatech s vajíčkem a máslem, šťouchané brambory</t>
  </si>
  <si>
    <t>Smažené kuřecí medailonky v křupaném obalu, bramborová kaše s máslem, okurka</t>
  </si>
  <si>
    <t>1a,3,6,7,9,10</t>
  </si>
  <si>
    <t>přírodní máslový !!</t>
  </si>
  <si>
    <t>GS5 KÓDY:</t>
  </si>
  <si>
    <t>ŠKOLY:  PANGASIUM NA RAJČATECH, ˇŠŤOUCHANÉ BRAMBORY, CITRON</t>
  </si>
  <si>
    <t xml:space="preserve">ŠKOLY !!! </t>
  </si>
  <si>
    <t>ŠKOLY !!!</t>
  </si>
  <si>
    <t>POZNÁMKY ŠK.</t>
  </si>
  <si>
    <t>Květáková s vejci a pažitkou</t>
  </si>
  <si>
    <t>1a,3,9,7</t>
  </si>
  <si>
    <t>Marinovaná krkovice s kájenským pepřem, šťouchané brambory s cibulkou</t>
  </si>
  <si>
    <t>=JL!G54</t>
  </si>
  <si>
    <t>8981</t>
  </si>
  <si>
    <t>15678</t>
  </si>
  <si>
    <t>37663,15370</t>
  </si>
  <si>
    <t>15617,9994</t>
  </si>
  <si>
    <t>37548 (úprava !!!)</t>
  </si>
  <si>
    <t>15615</t>
  </si>
  <si>
    <t>9008</t>
  </si>
  <si>
    <t>15934</t>
  </si>
  <si>
    <t>9871,9992</t>
  </si>
  <si>
    <t>37702 (podobn)</t>
  </si>
  <si>
    <t>15625 (úprava !!!)</t>
  </si>
  <si>
    <t>9018 (podobné)</t>
  </si>
  <si>
    <t>22418 (podobné)</t>
  </si>
  <si>
    <t>35111,10011,10017</t>
  </si>
  <si>
    <t>41104,33165,9867</t>
  </si>
  <si>
    <t>10419</t>
  </si>
  <si>
    <t>10921 (úprava !!!)</t>
  </si>
  <si>
    <t>8996</t>
  </si>
  <si>
    <t>35058</t>
  </si>
  <si>
    <t>41066,10008</t>
  </si>
  <si>
    <t>8419,9992</t>
  </si>
  <si>
    <t>32725</t>
  </si>
  <si>
    <t>32848, 9992 (1/2 pce.) + 9996 (1/2 pce.)</t>
  </si>
  <si>
    <t>41915</t>
  </si>
  <si>
    <t>9029</t>
  </si>
  <si>
    <t>9930,33444</t>
  </si>
  <si>
    <t>34550,37494,34240</t>
  </si>
  <si>
    <t>37151,10019,43150</t>
  </si>
  <si>
    <t>10046,22291</t>
  </si>
  <si>
    <t>41582,40820,10019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</si>
</sst>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2"/>
      <color theme="8" tint="-0.249977111117893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sz val="13"/>
      <color theme="1"/>
      <name val="Calibri"/>
      <family val="2"/>
      <charset val="238"/>
    </font>
    <font>
      <b/>
      <sz val="10"/>
      <color rgb="FFFF0000"/>
      <name val="Arial CE"/>
      <charset val="238"/>
    </font>
    <font>
      <b/>
      <sz val="10.4"/>
      <color theme="5" tint="-0.249977111117893"/>
      <name val="Arial Narrow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i/>
      <u/>
      <sz val="10"/>
      <name val="Times New Roman CE"/>
      <family val="1"/>
      <charset val="238"/>
    </font>
    <font>
      <sz val="8.5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CE"/>
      <charset val="238"/>
    </font>
    <font>
      <b/>
      <sz val="9"/>
      <color rgb="FFFF0000"/>
      <name val="Arial Narrow"/>
      <family val="2"/>
      <charset val="238"/>
    </font>
    <font>
      <b/>
      <i/>
      <u/>
      <sz val="10"/>
      <name val="Arial Narrow"/>
      <family val="2"/>
      <charset val="238"/>
    </font>
    <font>
      <b/>
      <sz val="8"/>
      <name val="Times New Roman CE"/>
      <charset val="238"/>
    </font>
    <font>
      <b/>
      <i/>
      <sz val="10"/>
      <color rgb="FFFF0000"/>
      <name val="Times New Roman CE"/>
      <charset val="238"/>
    </font>
    <font>
      <b/>
      <sz val="10"/>
      <color rgb="FFFF0000"/>
      <name val="Arial Narrow"/>
      <family val="2"/>
      <charset val="238"/>
    </font>
    <font>
      <b/>
      <sz val="9"/>
      <color theme="1"/>
      <name val="Arial CE"/>
      <charset val="238"/>
    </font>
    <font>
      <b/>
      <sz val="9"/>
      <color rgb="FFFF0000"/>
      <name val="Arial CE"/>
      <charset val="238"/>
    </font>
    <font>
      <b/>
      <sz val="9"/>
      <color theme="0"/>
      <name val="Arial CE"/>
      <charset val="238"/>
    </font>
    <font>
      <b/>
      <sz val="9.5"/>
      <color rgb="FFFF0000"/>
      <name val="Arial Narrow"/>
      <family val="2"/>
      <charset val="238"/>
    </font>
    <font>
      <b/>
      <i/>
      <sz val="16"/>
      <color rgb="FF7030A0"/>
      <name val="Arial"/>
      <family val="2"/>
    </font>
    <font>
      <b/>
      <sz val="10"/>
      <color rgb="FF00206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b/>
      <sz val="14"/>
      <color rgb="FFFF0000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i/>
      <sz val="10"/>
      <color rgb="FF00206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71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7" fillId="0" borderId="0" xfId="0" applyFont="1"/>
    <xf numFmtId="0" fontId="24" fillId="2" borderId="12" xfId="6" applyFont="1" applyFill="1" applyBorder="1"/>
    <xf numFmtId="0" fontId="25" fillId="2" borderId="12" xfId="6" applyFont="1" applyFill="1" applyBorder="1"/>
    <xf numFmtId="0" fontId="7" fillId="0" borderId="0" xfId="6"/>
    <xf numFmtId="0" fontId="7" fillId="2" borderId="13" xfId="6" applyFill="1" applyBorder="1"/>
    <xf numFmtId="0" fontId="7" fillId="2" borderId="14" xfId="6" applyFill="1" applyBorder="1"/>
    <xf numFmtId="3" fontId="27" fillId="2" borderId="13" xfId="6" applyNumberFormat="1" applyFont="1" applyFill="1" applyBorder="1"/>
    <xf numFmtId="0" fontId="7" fillId="2" borderId="15" xfId="6" applyFill="1" applyBorder="1"/>
    <xf numFmtId="0" fontId="7" fillId="2" borderId="12" xfId="6" applyFill="1" applyBorder="1" applyAlignment="1">
      <alignment wrapText="1"/>
    </xf>
    <xf numFmtId="0" fontId="7" fillId="2" borderId="12" xfId="6" applyFill="1" applyBorder="1" applyAlignment="1">
      <alignment horizontal="left"/>
    </xf>
    <xf numFmtId="0" fontId="7" fillId="2" borderId="16" xfId="6" applyFill="1" applyBorder="1"/>
    <xf numFmtId="0" fontId="7" fillId="2" borderId="17" xfId="6" applyFill="1" applyBorder="1"/>
    <xf numFmtId="0" fontId="7" fillId="2" borderId="12" xfId="6" applyFill="1" applyBorder="1" applyAlignment="1">
      <alignment horizontal="center"/>
    </xf>
    <xf numFmtId="0" fontId="7" fillId="2" borderId="17" xfId="6" applyFill="1" applyBorder="1" applyAlignment="1">
      <alignment horizontal="left"/>
    </xf>
    <xf numFmtId="0" fontId="7" fillId="2" borderId="16" xfId="6" applyFill="1" applyBorder="1" applyAlignment="1">
      <alignment horizontal="center"/>
    </xf>
    <xf numFmtId="0" fontId="7" fillId="2" borderId="13" xfId="6" applyFill="1" applyBorder="1" applyAlignment="1">
      <alignment horizontal="center"/>
    </xf>
    <xf numFmtId="0" fontId="7" fillId="2" borderId="14" xfId="6" applyFill="1" applyBorder="1" applyAlignment="1">
      <alignment horizontal="center"/>
    </xf>
    <xf numFmtId="0" fontId="7" fillId="2" borderId="17" xfId="6" applyFill="1" applyBorder="1" applyAlignment="1">
      <alignment horizontal="center"/>
    </xf>
    <xf numFmtId="2" fontId="20" fillId="2" borderId="14" xfId="6" applyNumberFormat="1" applyFont="1" applyFill="1" applyBorder="1" applyAlignment="1">
      <alignment horizontal="right"/>
    </xf>
    <xf numFmtId="2" fontId="7" fillId="2" borderId="17" xfId="6" applyNumberFormat="1" applyFill="1" applyBorder="1" applyAlignment="1">
      <alignment horizontal="right"/>
    </xf>
    <xf numFmtId="2" fontId="7" fillId="2" borderId="17" xfId="6" applyNumberFormat="1" applyFill="1" applyBorder="1"/>
    <xf numFmtId="0" fontId="7" fillId="2" borderId="17" xfId="6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right"/>
    </xf>
    <xf numFmtId="165" fontId="7" fillId="2" borderId="17" xfId="6" applyNumberFormat="1" applyFill="1" applyBorder="1" applyAlignment="1">
      <alignment horizontal="right"/>
    </xf>
    <xf numFmtId="0" fontId="7" fillId="2" borderId="13" xfId="6" applyFill="1" applyBorder="1" applyAlignment="1">
      <alignment horizontal="right"/>
    </xf>
    <xf numFmtId="1" fontId="7" fillId="2" borderId="17" xfId="6" applyNumberFormat="1" applyFill="1" applyBorder="1" applyAlignment="1">
      <alignment horizontal="right"/>
    </xf>
    <xf numFmtId="2" fontId="7" fillId="0" borderId="15" xfId="6" applyNumberFormat="1" applyBorder="1" applyAlignment="1">
      <alignment horizontal="right"/>
    </xf>
    <xf numFmtId="0" fontId="7" fillId="2" borderId="6" xfId="6" applyFill="1" applyBorder="1"/>
    <xf numFmtId="49" fontId="7" fillId="2" borderId="13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8" xfId="0" applyFont="1" applyBorder="1" applyAlignment="1">
      <alignment horizontal="center"/>
    </xf>
    <xf numFmtId="0" fontId="16" fillId="0" borderId="11" xfId="0" applyFont="1" applyBorder="1"/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30" xfId="6" applyFill="1" applyBorder="1"/>
    <xf numFmtId="0" fontId="24" fillId="2" borderId="30" xfId="6" applyFont="1" applyFill="1" applyBorder="1" applyAlignment="1">
      <alignment horizontal="center"/>
    </xf>
    <xf numFmtId="14" fontId="26" fillId="2" borderId="30" xfId="6" applyNumberFormat="1" applyFont="1" applyFill="1" applyBorder="1"/>
    <xf numFmtId="0" fontId="7" fillId="2" borderId="36" xfId="6" applyFill="1" applyBorder="1"/>
    <xf numFmtId="0" fontId="25" fillId="2" borderId="31" xfId="6" applyFont="1" applyFill="1" applyBorder="1"/>
    <xf numFmtId="0" fontId="7" fillId="2" borderId="32" xfId="6" applyFill="1" applyBorder="1"/>
    <xf numFmtId="3" fontId="7" fillId="2" borderId="33" xfId="6" applyNumberFormat="1" applyFill="1" applyBorder="1"/>
    <xf numFmtId="0" fontId="7" fillId="2" borderId="35" xfId="6" applyFill="1" applyBorder="1"/>
    <xf numFmtId="0" fontId="7" fillId="2" borderId="30" xfId="6" applyFill="1" applyBorder="1" applyAlignment="1">
      <alignment horizontal="center"/>
    </xf>
    <xf numFmtId="0" fontId="7" fillId="2" borderId="35" xfId="6" applyFill="1" applyBorder="1" applyAlignment="1">
      <alignment horizontal="center"/>
    </xf>
    <xf numFmtId="0" fontId="7" fillId="2" borderId="31" xfId="6" applyFill="1" applyBorder="1" applyAlignment="1">
      <alignment horizontal="center"/>
    </xf>
    <xf numFmtId="0" fontId="7" fillId="2" borderId="31" xfId="6" applyFill="1" applyBorder="1"/>
    <xf numFmtId="0" fontId="7" fillId="2" borderId="33" xfId="6" applyFill="1" applyBorder="1"/>
    <xf numFmtId="0" fontId="7" fillId="2" borderId="34" xfId="6" applyFill="1" applyBorder="1"/>
    <xf numFmtId="0" fontId="7" fillId="2" borderId="32" xfId="6" applyFill="1" applyBorder="1" applyAlignment="1">
      <alignment horizontal="center"/>
    </xf>
    <xf numFmtId="0" fontId="7" fillId="2" borderId="34" xfId="6" applyFill="1" applyBorder="1" applyAlignment="1">
      <alignment horizontal="center"/>
    </xf>
    <xf numFmtId="0" fontId="7" fillId="0" borderId="35" xfId="6" applyBorder="1"/>
    <xf numFmtId="0" fontId="25" fillId="2" borderId="35" xfId="6" applyFont="1" applyFill="1" applyBorder="1"/>
    <xf numFmtId="0" fontId="26" fillId="2" borderId="32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7" xfId="0" applyFont="1" applyFill="1" applyBorder="1" applyAlignment="1">
      <alignment horizontal="center" vertical="center" wrapText="1"/>
    </xf>
    <xf numFmtId="0" fontId="56" fillId="10" borderId="37" xfId="0" applyFont="1" applyFill="1" applyBorder="1" applyAlignment="1">
      <alignment horizontal="center" vertical="center" wrapText="1"/>
    </xf>
    <xf numFmtId="0" fontId="56" fillId="11" borderId="37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9" xfId="0" applyFont="1" applyFill="1" applyBorder="1" applyAlignment="1">
      <alignment horizontal="center" vertical="center" wrapText="1"/>
    </xf>
    <xf numFmtId="0" fontId="60" fillId="8" borderId="40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41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166" fontId="62" fillId="4" borderId="47" xfId="0" applyNumberFormat="1" applyFont="1" applyFill="1" applyBorder="1" applyAlignment="1">
      <alignment horizontal="center" vertical="center" wrapText="1"/>
    </xf>
    <xf numFmtId="166" fontId="62" fillId="4" borderId="48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9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7" xfId="6" applyFont="1" applyFill="1" applyBorder="1" applyAlignment="1">
      <alignment horizontal="center"/>
    </xf>
    <xf numFmtId="0" fontId="50" fillId="0" borderId="26" xfId="65" applyFont="1" applyBorder="1" applyAlignment="1">
      <alignment horizontal="center" vertical="center"/>
    </xf>
    <xf numFmtId="0" fontId="50" fillId="0" borderId="25" xfId="65" applyFont="1" applyBorder="1" applyAlignment="1">
      <alignment horizontal="center" vertical="center"/>
    </xf>
    <xf numFmtId="0" fontId="25" fillId="2" borderId="55" xfId="6" applyFont="1" applyFill="1" applyBorder="1"/>
    <xf numFmtId="0" fontId="7" fillId="2" borderId="55" xfId="6" applyFill="1" applyBorder="1"/>
    <xf numFmtId="3" fontId="20" fillId="2" borderId="32" xfId="6" applyNumberFormat="1" applyFont="1" applyFill="1" applyBorder="1"/>
    <xf numFmtId="0" fontId="7" fillId="2" borderId="0" xfId="6" applyFill="1"/>
    <xf numFmtId="0" fontId="7" fillId="2" borderId="53" xfId="6" applyFill="1" applyBorder="1"/>
    <xf numFmtId="0" fontId="7" fillId="2" borderId="0" xfId="6" applyFill="1" applyAlignment="1">
      <alignment horizontal="center"/>
    </xf>
    <xf numFmtId="0" fontId="7" fillId="2" borderId="55" xfId="6" applyFill="1" applyBorder="1" applyAlignment="1">
      <alignment horizontal="right"/>
    </xf>
    <xf numFmtId="0" fontId="20" fillId="5" borderId="55" xfId="6" applyFont="1" applyFill="1" applyBorder="1" applyAlignment="1">
      <alignment horizontal="left"/>
    </xf>
    <xf numFmtId="0" fontId="7" fillId="5" borderId="14" xfId="6" applyFill="1" applyBorder="1"/>
    <xf numFmtId="0" fontId="7" fillId="0" borderId="17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5" xfId="6" applyFont="1" applyFill="1" applyBorder="1"/>
    <xf numFmtId="2" fontId="20" fillId="2" borderId="17" xfId="6" applyNumberFormat="1" applyFont="1" applyFill="1" applyBorder="1" applyAlignment="1">
      <alignment horizontal="left"/>
    </xf>
    <xf numFmtId="0" fontId="7" fillId="0" borderId="15" xfId="6" applyBorder="1"/>
    <xf numFmtId="0" fontId="20" fillId="5" borderId="14" xfId="6" applyFont="1" applyFill="1" applyBorder="1"/>
    <xf numFmtId="0" fontId="7" fillId="5" borderId="0" xfId="6" applyFill="1"/>
    <xf numFmtId="0" fontId="49" fillId="4" borderId="55" xfId="6" applyFont="1" applyFill="1" applyBorder="1" applyAlignment="1">
      <alignment horizontal="left"/>
    </xf>
    <xf numFmtId="0" fontId="7" fillId="4" borderId="13" xfId="6" applyFill="1" applyBorder="1"/>
    <xf numFmtId="0" fontId="7" fillId="0" borderId="55" xfId="6" applyBorder="1"/>
    <xf numFmtId="0" fontId="20" fillId="0" borderId="53" xfId="6" applyFont="1" applyBorder="1"/>
    <xf numFmtId="0" fontId="25" fillId="2" borderId="0" xfId="6" applyFont="1" applyFill="1"/>
    <xf numFmtId="0" fontId="7" fillId="0" borderId="32" xfId="6" applyBorder="1"/>
    <xf numFmtId="16" fontId="7" fillId="2" borderId="55" xfId="6" applyNumberFormat="1" applyFill="1" applyBorder="1"/>
    <xf numFmtId="165" fontId="37" fillId="4" borderId="17" xfId="6" applyNumberFormat="1" applyFont="1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center" vertical="top" wrapText="1"/>
    </xf>
    <xf numFmtId="0" fontId="67" fillId="4" borderId="2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29" fillId="0" borderId="58" xfId="7" applyFont="1" applyBorder="1" applyAlignment="1">
      <alignment horizontal="left"/>
    </xf>
    <xf numFmtId="0" fontId="50" fillId="0" borderId="19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29" fillId="4" borderId="58" xfId="7" applyFont="1" applyFill="1" applyBorder="1" applyAlignment="1">
      <alignment horizontal="left"/>
    </xf>
    <xf numFmtId="49" fontId="10" fillId="0" borderId="56" xfId="0" applyNumberFormat="1" applyFont="1" applyBorder="1" applyAlignment="1">
      <alignment horizontal="center"/>
    </xf>
    <xf numFmtId="0" fontId="50" fillId="0" borderId="59" xfId="65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/>
    </xf>
    <xf numFmtId="0" fontId="29" fillId="4" borderId="62" xfId="0" applyFont="1" applyFill="1" applyBorder="1" applyAlignment="1">
      <alignment horizontal="left"/>
    </xf>
    <xf numFmtId="0" fontId="50" fillId="0" borderId="63" xfId="0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/>
    </xf>
    <xf numFmtId="49" fontId="65" fillId="8" borderId="54" xfId="0" applyNumberFormat="1" applyFont="1" applyFill="1" applyBorder="1" applyAlignment="1">
      <alignment horizontal="center"/>
    </xf>
    <xf numFmtId="0" fontId="50" fillId="8" borderId="54" xfId="65" applyFont="1" applyFill="1" applyBorder="1" applyAlignment="1">
      <alignment horizontal="center" vertical="center"/>
    </xf>
    <xf numFmtId="0" fontId="50" fillId="8" borderId="54" xfId="0" applyFont="1" applyFill="1" applyBorder="1" applyAlignment="1">
      <alignment horizontal="center" vertical="center"/>
    </xf>
    <xf numFmtId="1" fontId="52" fillId="8" borderId="54" xfId="0" applyNumberFormat="1" applyFont="1" applyFill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20" fillId="5" borderId="64" xfId="0" applyFont="1" applyFill="1" applyBorder="1" applyAlignment="1">
      <alignment horizontal="left"/>
    </xf>
    <xf numFmtId="0" fontId="0" fillId="5" borderId="65" xfId="0" applyFill="1" applyBorder="1"/>
    <xf numFmtId="0" fontId="20" fillId="5" borderId="0" xfId="0" applyFont="1" applyFill="1"/>
    <xf numFmtId="0" fontId="20" fillId="5" borderId="65" xfId="0" applyFont="1" applyFill="1" applyBorder="1"/>
    <xf numFmtId="0" fontId="0" fillId="5" borderId="0" xfId="0" applyFill="1"/>
    <xf numFmtId="0" fontId="10" fillId="5" borderId="56" xfId="0" applyFont="1" applyFill="1" applyBorder="1" applyAlignment="1">
      <alignment horizontal="center"/>
    </xf>
    <xf numFmtId="14" fontId="29" fillId="5" borderId="57" xfId="0" applyNumberFormat="1" applyFont="1" applyFill="1" applyBorder="1" applyAlignment="1">
      <alignment horizontal="left"/>
    </xf>
    <xf numFmtId="0" fontId="50" fillId="5" borderId="19" xfId="0" applyFont="1" applyFill="1" applyBorder="1" applyAlignment="1">
      <alignment horizontal="center" vertical="center"/>
    </xf>
    <xf numFmtId="0" fontId="68" fillId="5" borderId="25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5" fillId="5" borderId="0" xfId="0" applyFont="1" applyFill="1"/>
    <xf numFmtId="0" fontId="9" fillId="5" borderId="19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64" fillId="5" borderId="0" xfId="63" applyFont="1" applyFill="1"/>
    <xf numFmtId="0" fontId="15" fillId="5" borderId="5" xfId="0" applyFont="1" applyFill="1" applyBorder="1"/>
    <xf numFmtId="0" fontId="69" fillId="8" borderId="54" xfId="0" applyFont="1" applyFill="1" applyBorder="1" applyAlignment="1">
      <alignment horizontal="center" vertical="center"/>
    </xf>
    <xf numFmtId="0" fontId="70" fillId="8" borderId="54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8" xfId="0" applyFont="1" applyFill="1" applyBorder="1" applyAlignment="1">
      <alignment horizontal="center"/>
    </xf>
    <xf numFmtId="0" fontId="10" fillId="16" borderId="21" xfId="0" applyFont="1" applyFill="1" applyBorder="1" applyAlignment="1">
      <alignment horizontal="center"/>
    </xf>
    <xf numFmtId="0" fontId="36" fillId="16" borderId="21" xfId="0" applyFont="1" applyFill="1" applyBorder="1" applyAlignment="1">
      <alignment horizontal="center"/>
    </xf>
    <xf numFmtId="2" fontId="14" fillId="16" borderId="2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5" xfId="65" applyFont="1" applyFill="1" applyBorder="1" applyAlignment="1">
      <alignment horizontal="center"/>
    </xf>
    <xf numFmtId="0" fontId="53" fillId="0" borderId="33" xfId="0" applyFont="1" applyBorder="1" applyAlignment="1">
      <alignment horizontal="center" vertical="center"/>
    </xf>
    <xf numFmtId="0" fontId="50" fillId="17" borderId="25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69" fillId="19" borderId="54" xfId="0" applyFont="1" applyFill="1" applyBorder="1" applyAlignment="1">
      <alignment horizontal="center" vertical="center"/>
    </xf>
    <xf numFmtId="0" fontId="50" fillId="17" borderId="19" xfId="0" applyFont="1" applyFill="1" applyBorder="1" applyAlignment="1">
      <alignment horizontal="center" vertical="center"/>
    </xf>
    <xf numFmtId="0" fontId="14" fillId="18" borderId="69" xfId="0" applyFont="1" applyFill="1" applyBorder="1" applyAlignment="1">
      <alignment horizontal="center"/>
    </xf>
    <xf numFmtId="0" fontId="75" fillId="0" borderId="0" xfId="0" applyFont="1"/>
    <xf numFmtId="0" fontId="75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76" fillId="5" borderId="0" xfId="0" applyFont="1" applyFill="1" applyAlignment="1">
      <alignment horizontal="center" vertical="center"/>
    </xf>
    <xf numFmtId="1" fontId="77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3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3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3" fillId="5" borderId="0" xfId="6" applyFont="1" applyFill="1"/>
    <xf numFmtId="0" fontId="20" fillId="2" borderId="64" xfId="6" applyFont="1" applyFill="1" applyBorder="1" applyAlignment="1">
      <alignment horizontal="left" vertical="center"/>
    </xf>
    <xf numFmtId="0" fontId="7" fillId="2" borderId="66" xfId="6" applyFill="1" applyBorder="1"/>
    <xf numFmtId="0" fontId="20" fillId="0" borderId="64" xfId="6" applyFont="1" applyBorder="1" applyAlignment="1">
      <alignment vertical="center"/>
    </xf>
    <xf numFmtId="0" fontId="7" fillId="2" borderId="65" xfId="6" applyFill="1" applyBorder="1"/>
    <xf numFmtId="0" fontId="9" fillId="5" borderId="54" xfId="0" applyFont="1" applyFill="1" applyBorder="1" applyAlignment="1">
      <alignment horizontal="left"/>
    </xf>
    <xf numFmtId="14" fontId="9" fillId="17" borderId="55" xfId="0" applyNumberFormat="1" applyFont="1" applyFill="1" applyBorder="1" applyAlignment="1">
      <alignment horizontal="center"/>
    </xf>
    <xf numFmtId="0" fontId="50" fillId="0" borderId="73" xfId="0" applyFont="1" applyBorder="1" applyAlignment="1">
      <alignment horizontal="center" vertical="center"/>
    </xf>
    <xf numFmtId="0" fontId="53" fillId="0" borderId="72" xfId="0" applyFont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4" borderId="74" xfId="0" applyFont="1" applyFill="1" applyBorder="1" applyAlignment="1">
      <alignment horizontal="center" vertical="center"/>
    </xf>
    <xf numFmtId="0" fontId="66" fillId="5" borderId="5" xfId="0" applyFont="1" applyFill="1" applyBorder="1"/>
    <xf numFmtId="0" fontId="14" fillId="16" borderId="21" xfId="0" applyFont="1" applyFill="1" applyBorder="1" applyAlignment="1">
      <alignment horizontal="center"/>
    </xf>
    <xf numFmtId="0" fontId="80" fillId="4" borderId="7" xfId="0" applyFont="1" applyFill="1" applyBorder="1" applyAlignment="1">
      <alignment horizontal="center" vertical="center"/>
    </xf>
    <xf numFmtId="0" fontId="80" fillId="4" borderId="5" xfId="0" applyFont="1" applyFill="1" applyBorder="1" applyAlignment="1">
      <alignment horizontal="center" vertical="center"/>
    </xf>
    <xf numFmtId="0" fontId="81" fillId="0" borderId="0" xfId="0" applyFont="1"/>
    <xf numFmtId="0" fontId="11" fillId="0" borderId="82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78" fillId="0" borderId="78" xfId="0" applyFont="1" applyBorder="1" applyAlignment="1" applyProtection="1">
      <alignment horizontal="center"/>
      <protection locked="0"/>
    </xf>
    <xf numFmtId="49" fontId="79" fillId="0" borderId="33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90" fillId="0" borderId="0" xfId="1782" applyFont="1"/>
    <xf numFmtId="0" fontId="8" fillId="0" borderId="0" xfId="1782" applyAlignment="1">
      <alignment vertical="center"/>
    </xf>
    <xf numFmtId="0" fontId="84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93" fillId="0" borderId="86" xfId="1782" applyFont="1" applyBorder="1" applyAlignment="1">
      <alignment horizontal="left" vertical="center" wrapText="1"/>
    </xf>
    <xf numFmtId="0" fontId="87" fillId="0" borderId="87" xfId="1782" applyFont="1" applyBorder="1" applyAlignment="1">
      <alignment horizontal="center" vertical="center" wrapText="1"/>
    </xf>
    <xf numFmtId="0" fontId="86" fillId="0" borderId="0" xfId="1782" applyFont="1" applyAlignment="1">
      <alignment vertical="center"/>
    </xf>
    <xf numFmtId="49" fontId="91" fillId="0" borderId="86" xfId="1782" applyNumberFormat="1" applyFont="1" applyBorder="1" applyAlignment="1">
      <alignment horizontal="center" vertical="center" wrapText="1"/>
    </xf>
    <xf numFmtId="0" fontId="94" fillId="0" borderId="87" xfId="1782" applyFont="1" applyBorder="1" applyAlignment="1">
      <alignment horizontal="center" vertical="center" wrapText="1"/>
    </xf>
    <xf numFmtId="0" fontId="91" fillId="0" borderId="0" xfId="1782" applyFont="1" applyAlignment="1">
      <alignment horizontal="center" vertical="center"/>
    </xf>
    <xf numFmtId="0" fontId="105" fillId="0" borderId="0" xfId="1782" applyFont="1" applyAlignment="1">
      <alignment vertical="center"/>
    </xf>
    <xf numFmtId="49" fontId="94" fillId="0" borderId="87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7" fillId="0" borderId="0" xfId="1782" applyFont="1"/>
    <xf numFmtId="0" fontId="109" fillId="0" borderId="0" xfId="1782" applyFont="1"/>
    <xf numFmtId="0" fontId="20" fillId="0" borderId="55" xfId="6" applyFont="1" applyBorder="1"/>
    <xf numFmtId="0" fontId="111" fillId="2" borderId="55" xfId="6" applyFont="1" applyFill="1" applyBorder="1"/>
    <xf numFmtId="0" fontId="114" fillId="4" borderId="56" xfId="0" applyFont="1" applyFill="1" applyBorder="1" applyAlignment="1">
      <alignment horizontal="center"/>
    </xf>
    <xf numFmtId="0" fontId="116" fillId="4" borderId="58" xfId="7" applyFont="1" applyFill="1" applyBorder="1" applyAlignment="1">
      <alignment horizontal="left"/>
    </xf>
    <xf numFmtId="0" fontId="80" fillId="4" borderId="64" xfId="63" applyFont="1" applyFill="1" applyBorder="1" applyAlignment="1">
      <alignment horizontal="center" vertical="center"/>
    </xf>
    <xf numFmtId="0" fontId="66" fillId="4" borderId="64" xfId="63" applyFont="1" applyFill="1" applyBorder="1" applyAlignment="1">
      <alignment horizontal="center" vertical="center"/>
    </xf>
    <xf numFmtId="0" fontId="66" fillId="4" borderId="82" xfId="63" applyFont="1" applyFill="1" applyBorder="1" applyAlignment="1">
      <alignment horizontal="center" vertical="center"/>
    </xf>
    <xf numFmtId="0" fontId="69" fillId="8" borderId="98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66" fillId="5" borderId="64" xfId="63" applyFont="1" applyFill="1" applyBorder="1" applyAlignment="1">
      <alignment horizontal="center" vertical="center"/>
    </xf>
    <xf numFmtId="0" fontId="14" fillId="16" borderId="99" xfId="63" applyFont="1" applyFill="1" applyBorder="1" applyAlignment="1">
      <alignment horizontal="center"/>
    </xf>
    <xf numFmtId="0" fontId="80" fillId="4" borderId="65" xfId="63" applyFont="1" applyFill="1" applyBorder="1" applyAlignment="1">
      <alignment horizontal="center" vertical="center"/>
    </xf>
    <xf numFmtId="0" fontId="66" fillId="4" borderId="65" xfId="63" applyFont="1" applyFill="1" applyBorder="1" applyAlignment="1">
      <alignment horizontal="center" vertical="center"/>
    </xf>
    <xf numFmtId="0" fontId="66" fillId="4" borderId="83" xfId="63" applyFont="1" applyFill="1" applyBorder="1" applyAlignment="1">
      <alignment horizontal="center" vertical="center"/>
    </xf>
    <xf numFmtId="0" fontId="69" fillId="8" borderId="101" xfId="63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66" fillId="5" borderId="65" xfId="63" applyFont="1" applyFill="1" applyBorder="1" applyAlignment="1">
      <alignment horizontal="center" vertical="center"/>
    </xf>
    <xf numFmtId="0" fontId="14" fillId="16" borderId="102" xfId="63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69" fillId="8" borderId="103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117" fillId="12" borderId="5" xfId="0" applyFont="1" applyFill="1" applyBorder="1" applyAlignment="1">
      <alignment horizontal="left" vertical="center"/>
    </xf>
    <xf numFmtId="0" fontId="117" fillId="12" borderId="74" xfId="0" applyFont="1" applyFill="1" applyBorder="1" applyAlignment="1">
      <alignment horizontal="left" vertical="center"/>
    </xf>
    <xf numFmtId="0" fontId="118" fillId="12" borderId="5" xfId="0" applyFont="1" applyFill="1" applyBorder="1" applyAlignment="1">
      <alignment horizontal="left" vertical="center"/>
    </xf>
    <xf numFmtId="0" fontId="66" fillId="8" borderId="98" xfId="63" applyFont="1" applyFill="1" applyBorder="1" applyAlignment="1">
      <alignment horizontal="center" vertical="center"/>
    </xf>
    <xf numFmtId="1" fontId="119" fillId="8" borderId="54" xfId="0" applyNumberFormat="1" applyFont="1" applyFill="1" applyBorder="1" applyAlignment="1">
      <alignment horizontal="center"/>
    </xf>
    <xf numFmtId="0" fontId="120" fillId="4" borderId="0" xfId="0" applyFont="1" applyFill="1" applyAlignment="1">
      <alignment horizontal="center" vertical="top" wrapText="1"/>
    </xf>
    <xf numFmtId="0" fontId="22" fillId="16" borderId="68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9" xfId="0" applyFont="1" applyFill="1" applyBorder="1" applyAlignment="1">
      <alignment horizontal="left"/>
    </xf>
    <xf numFmtId="0" fontId="68" fillId="22" borderId="19" xfId="0" applyFont="1" applyFill="1" applyBorder="1" applyAlignment="1">
      <alignment horizontal="left" vertical="center"/>
    </xf>
    <xf numFmtId="0" fontId="68" fillId="22" borderId="63" xfId="0" applyFont="1" applyFill="1" applyBorder="1" applyAlignment="1">
      <alignment horizontal="left" vertical="center"/>
    </xf>
    <xf numFmtId="0" fontId="70" fillId="8" borderId="54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68" fillId="5" borderId="19" xfId="0" applyFont="1" applyFill="1" applyBorder="1" applyAlignment="1">
      <alignment horizontal="left" vertical="center"/>
    </xf>
    <xf numFmtId="0" fontId="7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82" xfId="6" applyFont="1" applyFill="1" applyBorder="1"/>
    <xf numFmtId="0" fontId="25" fillId="2" borderId="82" xfId="6" applyFont="1" applyFill="1" applyBorder="1"/>
    <xf numFmtId="0" fontId="7" fillId="2" borderId="83" xfId="6" applyFill="1" applyBorder="1"/>
    <xf numFmtId="0" fontId="25" fillId="2" borderId="64" xfId="6" applyFont="1" applyFill="1" applyBorder="1"/>
    <xf numFmtId="0" fontId="7" fillId="2" borderId="64" xfId="6" applyFill="1" applyBorder="1"/>
    <xf numFmtId="3" fontId="27" fillId="2" borderId="66" xfId="6" applyNumberFormat="1" applyFont="1" applyFill="1" applyBorder="1"/>
    <xf numFmtId="0" fontId="7" fillId="2" borderId="95" xfId="6" applyFill="1" applyBorder="1"/>
    <xf numFmtId="0" fontId="7" fillId="2" borderId="82" xfId="6" applyFill="1" applyBorder="1" applyAlignment="1">
      <alignment wrapText="1"/>
    </xf>
    <xf numFmtId="0" fontId="7" fillId="2" borderId="82" xfId="6" applyFill="1" applyBorder="1" applyAlignment="1">
      <alignment horizontal="left"/>
    </xf>
    <xf numFmtId="0" fontId="7" fillId="2" borderId="104" xfId="6" applyFill="1" applyBorder="1"/>
    <xf numFmtId="0" fontId="7" fillId="2" borderId="82" xfId="6" applyFill="1" applyBorder="1" applyAlignment="1">
      <alignment horizontal="center"/>
    </xf>
    <xf numFmtId="0" fontId="7" fillId="2" borderId="104" xfId="6" applyFill="1" applyBorder="1" applyAlignment="1">
      <alignment horizontal="center"/>
    </xf>
    <xf numFmtId="0" fontId="7" fillId="2" borderId="64" xfId="6" applyFill="1" applyBorder="1" applyAlignment="1">
      <alignment horizontal="right"/>
    </xf>
    <xf numFmtId="0" fontId="7" fillId="2" borderId="66" xfId="6" applyFill="1" applyBorder="1" applyAlignment="1">
      <alignment horizontal="center"/>
    </xf>
    <xf numFmtId="0" fontId="7" fillId="2" borderId="65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3" fillId="5" borderId="65" xfId="6" applyFont="1" applyFill="1" applyBorder="1"/>
    <xf numFmtId="2" fontId="20" fillId="2" borderId="65" xfId="6" applyNumberFormat="1" applyFont="1" applyFill="1" applyBorder="1" applyAlignment="1">
      <alignment horizontal="right"/>
    </xf>
    <xf numFmtId="0" fontId="20" fillId="2" borderId="64" xfId="6" applyFont="1" applyFill="1" applyBorder="1"/>
    <xf numFmtId="2" fontId="20" fillId="2" borderId="66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49" fillId="4" borderId="64" xfId="6" applyFont="1" applyFill="1" applyBorder="1" applyAlignment="1">
      <alignment horizontal="left"/>
    </xf>
    <xf numFmtId="0" fontId="7" fillId="4" borderId="66" xfId="6" applyFill="1" applyBorder="1"/>
    <xf numFmtId="0" fontId="7" fillId="2" borderId="66" xfId="6" applyFill="1" applyBorder="1" applyAlignment="1">
      <alignment horizontal="right"/>
    </xf>
    <xf numFmtId="0" fontId="20" fillId="0" borderId="95" xfId="6" applyFont="1" applyBorder="1"/>
    <xf numFmtId="49" fontId="7" fillId="2" borderId="66" xfId="6" applyNumberFormat="1" applyFill="1" applyBorder="1"/>
    <xf numFmtId="16" fontId="7" fillId="2" borderId="64" xfId="6" applyNumberFormat="1" applyFill="1" applyBorder="1"/>
    <xf numFmtId="2" fontId="20" fillId="2" borderId="66" xfId="6" applyNumberFormat="1" applyFont="1" applyFill="1" applyBorder="1" applyAlignment="1">
      <alignment horizontal="left"/>
    </xf>
    <xf numFmtId="0" fontId="7" fillId="0" borderId="64" xfId="6" applyBorder="1"/>
    <xf numFmtId="0" fontId="121" fillId="0" borderId="0" xfId="1782" applyFont="1"/>
    <xf numFmtId="0" fontId="78" fillId="0" borderId="95" xfId="0" applyFont="1" applyBorder="1" applyAlignment="1" applyProtection="1">
      <alignment horizontal="center"/>
      <protection locked="0"/>
    </xf>
    <xf numFmtId="0" fontId="78" fillId="0" borderId="107" xfId="0" applyFont="1" applyBorder="1" applyAlignment="1" applyProtection="1">
      <alignment horizontal="center"/>
      <protection locked="0"/>
    </xf>
    <xf numFmtId="0" fontId="43" fillId="0" borderId="82" xfId="0" applyFont="1" applyBorder="1" applyAlignment="1" applyProtection="1">
      <alignment horizontal="center"/>
      <protection locked="0"/>
    </xf>
    <xf numFmtId="0" fontId="43" fillId="4" borderId="35" xfId="0" applyFont="1" applyFill="1" applyBorder="1" applyAlignment="1" applyProtection="1">
      <alignment horizontal="center"/>
      <protection locked="0"/>
    </xf>
    <xf numFmtId="0" fontId="43" fillId="0" borderId="35" xfId="0" applyFont="1" applyBorder="1" applyAlignment="1" applyProtection="1">
      <alignment horizontal="center"/>
      <protection locked="0"/>
    </xf>
    <xf numFmtId="0" fontId="78" fillId="4" borderId="95" xfId="0" applyFont="1" applyFill="1" applyBorder="1" applyAlignment="1" applyProtection="1">
      <alignment horizontal="center"/>
      <protection locked="0"/>
    </xf>
    <xf numFmtId="0" fontId="43" fillId="4" borderId="82" xfId="0" applyFont="1" applyFill="1" applyBorder="1" applyAlignment="1" applyProtection="1">
      <alignment horizontal="center"/>
      <protection locked="0"/>
    </xf>
    <xf numFmtId="0" fontId="78" fillId="4" borderId="107" xfId="0" applyFont="1" applyFill="1" applyBorder="1" applyAlignment="1" applyProtection="1">
      <alignment horizontal="center"/>
      <protection locked="0"/>
    </xf>
    <xf numFmtId="0" fontId="43" fillId="0" borderId="105" xfId="0" applyFont="1" applyBorder="1" applyAlignment="1" applyProtection="1">
      <alignment horizontal="center"/>
      <protection locked="0"/>
    </xf>
    <xf numFmtId="0" fontId="43" fillId="0" borderId="30" xfId="0" applyFont="1" applyBorder="1" applyAlignment="1" applyProtection="1">
      <alignment horizontal="center"/>
      <protection locked="0"/>
    </xf>
    <xf numFmtId="0" fontId="43" fillId="0" borderId="18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72" fillId="4" borderId="18" xfId="0" applyFont="1" applyFill="1" applyBorder="1" applyAlignment="1">
      <alignment horizontal="left"/>
    </xf>
    <xf numFmtId="0" fontId="110" fillId="24" borderId="2" xfId="0" applyFont="1" applyFill="1" applyBorder="1" applyAlignment="1">
      <alignment horizontal="center" vertical="center" wrapText="1"/>
    </xf>
    <xf numFmtId="0" fontId="126" fillId="21" borderId="2" xfId="0" applyFont="1" applyFill="1" applyBorder="1" applyAlignment="1">
      <alignment horizontal="center" vertical="center" wrapText="1"/>
    </xf>
    <xf numFmtId="0" fontId="127" fillId="12" borderId="2" xfId="0" applyFont="1" applyFill="1" applyBorder="1" applyAlignment="1">
      <alignment horizontal="center" vertical="center" wrapText="1"/>
    </xf>
    <xf numFmtId="0" fontId="67" fillId="12" borderId="97" xfId="0" applyFont="1" applyFill="1" applyBorder="1" applyAlignment="1">
      <alignment horizontal="center" vertical="center" wrapText="1"/>
    </xf>
    <xf numFmtId="0" fontId="128" fillId="20" borderId="3" xfId="0" applyFont="1" applyFill="1" applyBorder="1" applyAlignment="1">
      <alignment horizontal="center" vertical="center" wrapText="1"/>
    </xf>
    <xf numFmtId="0" fontId="129" fillId="20" borderId="100" xfId="0" applyFont="1" applyFill="1" applyBorder="1" applyAlignment="1">
      <alignment horizontal="center" vertical="center" wrapText="1"/>
    </xf>
    <xf numFmtId="0" fontId="53" fillId="0" borderId="108" xfId="0" applyFont="1" applyBorder="1" applyAlignment="1">
      <alignment horizontal="center" vertical="center"/>
    </xf>
    <xf numFmtId="0" fontId="131" fillId="0" borderId="0" xfId="3555" applyFont="1"/>
    <xf numFmtId="0" fontId="132" fillId="0" borderId="0" xfId="3555" applyFont="1" applyAlignment="1">
      <alignment horizontal="center" vertical="center"/>
    </xf>
    <xf numFmtId="0" fontId="133" fillId="0" borderId="0" xfId="3555" applyFont="1" applyAlignment="1">
      <alignment horizontal="center" vertical="center" shrinkToFit="1"/>
    </xf>
    <xf numFmtId="0" fontId="134" fillId="0" borderId="0" xfId="3555" applyFont="1" applyAlignment="1">
      <alignment vertical="center" shrinkToFit="1"/>
    </xf>
    <xf numFmtId="0" fontId="130" fillId="0" borderId="0" xfId="3555" applyFont="1"/>
    <xf numFmtId="0" fontId="1" fillId="15" borderId="109" xfId="3555" applyFill="1" applyBorder="1"/>
    <xf numFmtId="0" fontId="1" fillId="0" borderId="109" xfId="3555" applyBorder="1"/>
    <xf numFmtId="0" fontId="135" fillId="0" borderId="0" xfId="3555" applyFont="1" applyAlignment="1">
      <alignment horizontal="center"/>
    </xf>
    <xf numFmtId="14" fontId="132" fillId="5" borderId="0" xfId="3555" applyNumberFormat="1" applyFont="1" applyFill="1" applyAlignment="1" applyProtection="1">
      <alignment horizontal="center" vertical="center" shrinkToFit="1"/>
      <protection locked="0"/>
    </xf>
    <xf numFmtId="0" fontId="133" fillId="9" borderId="64" xfId="3555" applyFont="1" applyFill="1" applyBorder="1" applyAlignment="1">
      <alignment horizontal="center" vertical="center"/>
    </xf>
    <xf numFmtId="0" fontId="134" fillId="5" borderId="109" xfId="3555" applyFont="1" applyFill="1" applyBorder="1" applyAlignment="1" applyProtection="1">
      <alignment vertical="center" shrinkToFit="1"/>
      <protection locked="0"/>
    </xf>
    <xf numFmtId="0" fontId="134" fillId="5" borderId="109" xfId="3555" applyFont="1" applyFill="1" applyBorder="1" applyAlignment="1" applyProtection="1">
      <alignment vertical="center" wrapText="1" shrinkToFit="1"/>
      <protection locked="0"/>
    </xf>
    <xf numFmtId="49" fontId="131" fillId="0" borderId="0" xfId="3555" applyNumberFormat="1" applyFont="1"/>
    <xf numFmtId="14" fontId="132" fillId="0" borderId="0" xfId="3555" applyNumberFormat="1" applyFont="1" applyAlignment="1">
      <alignment horizontal="center" vertical="center" shrinkToFit="1"/>
    </xf>
    <xf numFmtId="0" fontId="134" fillId="0" borderId="0" xfId="3555" applyFont="1" applyAlignment="1">
      <alignment horizontal="right" vertical="center" shrinkToFit="1"/>
    </xf>
    <xf numFmtId="14" fontId="137" fillId="0" borderId="0" xfId="3555" applyNumberFormat="1" applyFont="1" applyAlignment="1">
      <alignment horizontal="center" vertical="center" shrinkToFit="1"/>
    </xf>
    <xf numFmtId="0" fontId="133" fillId="0" borderId="0" xfId="3555" applyFont="1" applyAlignment="1">
      <alignment horizontal="center" vertical="center"/>
    </xf>
    <xf numFmtId="0" fontId="134" fillId="0" borderId="0" xfId="3555" applyFont="1" applyAlignment="1">
      <alignment horizontal="center" vertical="center" shrinkToFit="1"/>
    </xf>
    <xf numFmtId="0" fontId="134" fillId="5" borderId="109" xfId="3555" applyFont="1" applyFill="1" applyBorder="1" applyAlignment="1" applyProtection="1">
      <alignment horizontal="left" vertical="center" shrinkToFit="1"/>
      <protection locked="0"/>
    </xf>
    <xf numFmtId="0" fontId="138" fillId="5" borderId="0" xfId="0" applyFont="1" applyFill="1"/>
    <xf numFmtId="0" fontId="124" fillId="0" borderId="105" xfId="0" applyFont="1" applyBorder="1" applyAlignment="1" applyProtection="1">
      <alignment horizontal="center"/>
      <protection locked="0"/>
    </xf>
    <xf numFmtId="0" fontId="124" fillId="0" borderId="18" xfId="0" applyFont="1" applyBorder="1" applyAlignment="1" applyProtection="1">
      <alignment horizontal="center"/>
      <protection locked="0"/>
    </xf>
    <xf numFmtId="49" fontId="79" fillId="0" borderId="111" xfId="0" applyNumberFormat="1" applyFont="1" applyBorder="1" applyAlignment="1" applyProtection="1">
      <alignment horizontal="center"/>
      <protection locked="0"/>
    </xf>
    <xf numFmtId="0" fontId="119" fillId="0" borderId="25" xfId="0" applyFont="1" applyBorder="1" applyAlignment="1">
      <alignment horizontal="center" vertical="center"/>
    </xf>
    <xf numFmtId="0" fontId="119" fillId="0" borderId="59" xfId="0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0" fontId="143" fillId="4" borderId="30" xfId="0" applyFont="1" applyFill="1" applyBorder="1" applyAlignment="1" applyProtection="1">
      <alignment horizontal="center"/>
      <protection locked="0"/>
    </xf>
    <xf numFmtId="0" fontId="145" fillId="0" borderId="113" xfId="0" applyFont="1" applyBorder="1" applyAlignment="1" applyProtection="1">
      <alignment horizontal="center"/>
      <protection locked="0"/>
    </xf>
    <xf numFmtId="0" fontId="142" fillId="4" borderId="113" xfId="0" applyFont="1" applyFill="1" applyBorder="1" applyAlignment="1" applyProtection="1">
      <alignment horizontal="center"/>
      <protection locked="0"/>
    </xf>
    <xf numFmtId="49" fontId="142" fillId="4" borderId="113" xfId="0" applyNumberFormat="1" applyFont="1" applyFill="1" applyBorder="1" applyAlignment="1" applyProtection="1">
      <alignment horizontal="center"/>
      <protection locked="0"/>
    </xf>
    <xf numFmtId="49" fontId="146" fillId="4" borderId="56" xfId="0" applyNumberFormat="1" applyFont="1" applyFill="1" applyBorder="1" applyAlignment="1">
      <alignment horizontal="center"/>
    </xf>
    <xf numFmtId="0" fontId="147" fillId="8" borderId="103" xfId="0" applyFont="1" applyFill="1" applyBorder="1" applyAlignment="1">
      <alignment horizontal="center" vertical="center"/>
    </xf>
    <xf numFmtId="0" fontId="78" fillId="0" borderId="113" xfId="0" applyFont="1" applyBorder="1" applyAlignment="1" applyProtection="1">
      <alignment horizontal="center"/>
      <protection locked="0"/>
    </xf>
    <xf numFmtId="0" fontId="78" fillId="4" borderId="113" xfId="0" applyFont="1" applyFill="1" applyBorder="1" applyAlignment="1" applyProtection="1">
      <alignment horizontal="center"/>
      <protection locked="0"/>
    </xf>
    <xf numFmtId="49" fontId="151" fillId="4" borderId="33" xfId="0" applyNumberFormat="1" applyFont="1" applyFill="1" applyBorder="1" applyAlignment="1" applyProtection="1">
      <alignment horizontal="left"/>
      <protection locked="0"/>
    </xf>
    <xf numFmtId="0" fontId="148" fillId="4" borderId="19" xfId="0" applyFont="1" applyFill="1" applyBorder="1" applyAlignment="1">
      <alignment horizontal="left" vertical="center"/>
    </xf>
    <xf numFmtId="0" fontId="148" fillId="4" borderId="56" xfId="0" applyFont="1" applyFill="1" applyBorder="1" applyAlignment="1">
      <alignment horizontal="center" vertical="center"/>
    </xf>
    <xf numFmtId="49" fontId="134" fillId="5" borderId="109" xfId="3555" applyNumberFormat="1" applyFont="1" applyFill="1" applyBorder="1" applyAlignment="1" applyProtection="1">
      <alignment vertical="center" shrinkToFit="1"/>
      <protection locked="0"/>
    </xf>
    <xf numFmtId="0" fontId="67" fillId="5" borderId="19" xfId="0" applyFont="1" applyFill="1" applyBorder="1" applyAlignment="1">
      <alignment horizontal="left"/>
    </xf>
    <xf numFmtId="0" fontId="153" fillId="4" borderId="19" xfId="0" applyFont="1" applyFill="1" applyBorder="1" applyAlignment="1">
      <alignment horizontal="left" vertical="center"/>
    </xf>
    <xf numFmtId="0" fontId="154" fillId="4" borderId="19" xfId="0" applyFont="1" applyFill="1" applyBorder="1" applyAlignment="1">
      <alignment horizontal="left" vertical="center"/>
    </xf>
    <xf numFmtId="0" fontId="154" fillId="4" borderId="73" xfId="0" applyFont="1" applyFill="1" applyBorder="1" applyAlignment="1">
      <alignment horizontal="left" vertical="center"/>
    </xf>
    <xf numFmtId="0" fontId="155" fillId="8" borderId="54" xfId="0" applyFont="1" applyFill="1" applyBorder="1" applyAlignment="1">
      <alignment horizontal="left" vertical="center"/>
    </xf>
    <xf numFmtId="0" fontId="51" fillId="4" borderId="1" xfId="0" applyFont="1" applyFill="1" applyBorder="1" applyAlignment="1">
      <alignment horizontal="left" vertical="center"/>
    </xf>
    <xf numFmtId="0" fontId="154" fillId="5" borderId="19" xfId="0" applyFont="1" applyFill="1" applyBorder="1" applyAlignment="1">
      <alignment horizontal="left" vertical="center"/>
    </xf>
    <xf numFmtId="0" fontId="156" fillId="4" borderId="19" xfId="0" applyFont="1" applyFill="1" applyBorder="1" applyAlignment="1">
      <alignment horizontal="left" vertical="center"/>
    </xf>
    <xf numFmtId="0" fontId="49" fillId="0" borderId="0" xfId="0" applyFont="1"/>
    <xf numFmtId="0" fontId="46" fillId="4" borderId="105" xfId="0" applyFont="1" applyFill="1" applyBorder="1" applyAlignment="1" applyProtection="1">
      <alignment horizontal="center"/>
      <protection locked="0"/>
    </xf>
    <xf numFmtId="0" fontId="46" fillId="4" borderId="30" xfId="0" applyFont="1" applyFill="1" applyBorder="1" applyAlignment="1" applyProtection="1">
      <alignment horizontal="center"/>
      <protection locked="0"/>
    </xf>
    <xf numFmtId="0" fontId="60" fillId="4" borderId="82" xfId="0" applyFont="1" applyFill="1" applyBorder="1" applyAlignment="1" applyProtection="1">
      <alignment horizontal="center"/>
      <protection locked="0"/>
    </xf>
    <xf numFmtId="0" fontId="46" fillId="0" borderId="82" xfId="0" applyFont="1" applyBorder="1" applyAlignment="1" applyProtection="1">
      <alignment horizontal="center"/>
      <protection locked="0"/>
    </xf>
    <xf numFmtId="0" fontId="46" fillId="0" borderId="0" xfId="0" applyFont="1"/>
    <xf numFmtId="0" fontId="46" fillId="4" borderId="18" xfId="0" applyFont="1" applyFill="1" applyBorder="1" applyAlignment="1" applyProtection="1">
      <alignment horizontal="center"/>
      <protection locked="0"/>
    </xf>
    <xf numFmtId="0" fontId="46" fillId="4" borderId="0" xfId="0" applyFont="1" applyFill="1" applyAlignment="1" applyProtection="1">
      <alignment horizontal="center"/>
      <protection locked="0"/>
    </xf>
    <xf numFmtId="0" fontId="46" fillId="4" borderId="35" xfId="0" applyFont="1" applyFill="1" applyBorder="1" applyAlignment="1" applyProtection="1">
      <alignment horizontal="center"/>
      <protection locked="0"/>
    </xf>
    <xf numFmtId="0" fontId="46" fillId="0" borderId="35" xfId="0" applyFont="1" applyBorder="1" applyAlignment="1" applyProtection="1">
      <alignment horizontal="center"/>
      <protection locked="0"/>
    </xf>
    <xf numFmtId="0" fontId="46" fillId="4" borderId="82" xfId="0" applyFont="1" applyFill="1" applyBorder="1" applyAlignment="1" applyProtection="1">
      <alignment horizontal="center"/>
      <protection locked="0"/>
    </xf>
    <xf numFmtId="0" fontId="46" fillId="0" borderId="105" xfId="0" applyFont="1" applyBorder="1" applyAlignment="1" applyProtection="1">
      <alignment horizontal="center"/>
      <protection locked="0"/>
    </xf>
    <xf numFmtId="0" fontId="46" fillId="0" borderId="30" xfId="0" applyFont="1" applyBorder="1" applyAlignment="1" applyProtection="1">
      <alignment horizontal="center"/>
      <protection locked="0"/>
    </xf>
    <xf numFmtId="0" fontId="118" fillId="26" borderId="5" xfId="0" applyFont="1" applyFill="1" applyBorder="1" applyAlignment="1">
      <alignment horizontal="left" vertical="center"/>
    </xf>
    <xf numFmtId="0" fontId="152" fillId="26" borderId="5" xfId="0" applyFont="1" applyFill="1" applyBorder="1" applyAlignment="1">
      <alignment horizontal="left" vertical="center"/>
    </xf>
    <xf numFmtId="0" fontId="66" fillId="0" borderId="64" xfId="63" applyFont="1" applyBorder="1" applyAlignment="1">
      <alignment horizontal="center" vertical="center"/>
    </xf>
    <xf numFmtId="0" fontId="159" fillId="26" borderId="56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4" fillId="16" borderId="9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9" fillId="0" borderId="110" xfId="0" applyFont="1" applyBorder="1" applyAlignment="1">
      <alignment horizontal="center" wrapText="1"/>
    </xf>
    <xf numFmtId="0" fontId="66" fillId="26" borderId="98" xfId="63" applyFont="1" applyFill="1" applyBorder="1" applyAlignment="1">
      <alignment horizontal="center" vertical="center"/>
    </xf>
    <xf numFmtId="0" fontId="66" fillId="26" borderId="103" xfId="0" applyFont="1" applyFill="1" applyBorder="1" applyAlignment="1">
      <alignment horizontal="center" vertical="center"/>
    </xf>
    <xf numFmtId="49" fontId="161" fillId="0" borderId="79" xfId="0" applyNumberFormat="1" applyFont="1" applyBorder="1" applyAlignment="1">
      <alignment horizontal="center"/>
    </xf>
    <xf numFmtId="49" fontId="162" fillId="8" borderId="54" xfId="0" applyNumberFormat="1" applyFont="1" applyFill="1" applyBorder="1" applyAlignment="1">
      <alignment horizontal="center"/>
    </xf>
    <xf numFmtId="0" fontId="163" fillId="0" borderId="92" xfId="0" applyFont="1" applyBorder="1" applyAlignment="1">
      <alignment horizontal="center"/>
    </xf>
    <xf numFmtId="0" fontId="164" fillId="5" borderId="57" xfId="0" applyFont="1" applyFill="1" applyBorder="1" applyAlignment="1">
      <alignment horizontal="center"/>
    </xf>
    <xf numFmtId="49" fontId="161" fillId="0" borderId="79" xfId="0" applyNumberFormat="1" applyFont="1" applyBorder="1" applyAlignment="1">
      <alignment horizontal="center" vertical="top" wrapText="1"/>
    </xf>
    <xf numFmtId="49" fontId="165" fillId="0" borderId="79" xfId="0" applyNumberFormat="1" applyFont="1" applyBorder="1" applyAlignment="1">
      <alignment horizontal="center"/>
    </xf>
    <xf numFmtId="0" fontId="123" fillId="3" borderId="22" xfId="0" applyFont="1" applyFill="1" applyBorder="1" applyAlignment="1" applyProtection="1">
      <alignment horizontal="center" vertical="center"/>
      <protection locked="0"/>
    </xf>
    <xf numFmtId="0" fontId="123" fillId="3" borderId="66" xfId="0" applyFont="1" applyFill="1" applyBorder="1" applyAlignment="1" applyProtection="1">
      <alignment horizontal="center" vertical="center"/>
      <protection locked="0"/>
    </xf>
    <xf numFmtId="0" fontId="123" fillId="3" borderId="67" xfId="0" applyFont="1" applyFill="1" applyBorder="1" applyAlignment="1" applyProtection="1">
      <alignment horizontal="center" vertical="center"/>
      <protection locked="0"/>
    </xf>
    <xf numFmtId="0" fontId="144" fillId="0" borderId="0" xfId="0" applyFont="1" applyAlignment="1" applyProtection="1">
      <alignment horizontal="center"/>
      <protection locked="0"/>
    </xf>
    <xf numFmtId="0" fontId="38" fillId="0" borderId="18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50" fillId="4" borderId="115" xfId="0" applyNumberFormat="1" applyFont="1" applyFill="1" applyBorder="1" applyAlignment="1" applyProtection="1">
      <alignment horizontal="center"/>
      <protection locked="0"/>
    </xf>
    <xf numFmtId="49" fontId="150" fillId="4" borderId="32" xfId="0" applyNumberFormat="1" applyFont="1" applyFill="1" applyBorder="1" applyAlignment="1" applyProtection="1">
      <alignment horizontal="center"/>
      <protection locked="0"/>
    </xf>
    <xf numFmtId="0" fontId="46" fillId="4" borderId="30" xfId="7" applyFont="1" applyFill="1" applyBorder="1" applyAlignment="1">
      <alignment horizontal="center" vertical="center" wrapText="1"/>
    </xf>
    <xf numFmtId="0" fontId="46" fillId="4" borderId="106" xfId="7" applyFont="1" applyFill="1" applyBorder="1" applyAlignment="1">
      <alignment horizontal="center" vertical="center" wrapText="1"/>
    </xf>
    <xf numFmtId="0" fontId="38" fillId="0" borderId="35" xfId="0" applyFont="1" applyBorder="1" applyAlignment="1" applyProtection="1">
      <alignment horizontal="center"/>
      <protection locked="0"/>
    </xf>
    <xf numFmtId="0" fontId="60" fillId="4" borderId="30" xfId="7" applyFont="1" applyFill="1" applyBorder="1" applyAlignment="1">
      <alignment horizontal="center" vertical="center" wrapText="1"/>
    </xf>
    <xf numFmtId="0" fontId="60" fillId="4" borderId="83" xfId="7" applyFont="1" applyFill="1" applyBorder="1" applyAlignment="1">
      <alignment horizontal="center" vertical="center" wrapText="1"/>
    </xf>
    <xf numFmtId="0" fontId="122" fillId="3" borderId="75" xfId="0" applyFont="1" applyFill="1" applyBorder="1" applyAlignment="1" applyProtection="1">
      <alignment horizontal="center" vertical="center"/>
      <protection locked="0"/>
    </xf>
    <xf numFmtId="0" fontId="122" fillId="3" borderId="76" xfId="0" applyFont="1" applyFill="1" applyBorder="1" applyAlignment="1" applyProtection="1">
      <alignment horizontal="center" vertical="center"/>
      <protection locked="0"/>
    </xf>
    <xf numFmtId="0" fontId="122" fillId="3" borderId="77" xfId="0" applyFont="1" applyFill="1" applyBorder="1" applyAlignment="1" applyProtection="1">
      <alignment horizontal="center" vertical="center"/>
      <protection locked="0"/>
    </xf>
    <xf numFmtId="0" fontId="46" fillId="0" borderId="30" xfId="7" applyFont="1" applyBorder="1" applyAlignment="1">
      <alignment horizontal="center" vertical="center" wrapText="1"/>
    </xf>
    <xf numFmtId="0" fontId="46" fillId="0" borderId="83" xfId="7" applyFont="1" applyBorder="1" applyAlignment="1">
      <alignment horizontal="center" vertical="center" wrapText="1"/>
    </xf>
    <xf numFmtId="0" fontId="149" fillId="3" borderId="22" xfId="0" applyFont="1" applyFill="1" applyBorder="1" applyAlignment="1" applyProtection="1">
      <alignment horizontal="center" vertical="center"/>
      <protection locked="0"/>
    </xf>
    <xf numFmtId="0" fontId="149" fillId="3" borderId="66" xfId="0" applyFont="1" applyFill="1" applyBorder="1" applyAlignment="1" applyProtection="1">
      <alignment horizontal="center" vertical="center"/>
      <protection locked="0"/>
    </xf>
    <xf numFmtId="0" fontId="149" fillId="3" borderId="67" xfId="0" applyFont="1" applyFill="1" applyBorder="1" applyAlignment="1" applyProtection="1">
      <alignment horizontal="center" vertical="center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83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13" xfId="0" applyFont="1" applyBorder="1" applyAlignment="1" applyProtection="1">
      <alignment horizontal="center" vertical="center" wrapText="1"/>
      <protection locked="0"/>
    </xf>
    <xf numFmtId="0" fontId="46" fillId="4" borderId="30" xfId="0" applyFont="1" applyFill="1" applyBorder="1" applyAlignment="1" applyProtection="1">
      <alignment horizontal="center" vertical="center" wrapText="1"/>
      <protection locked="0"/>
    </xf>
    <xf numFmtId="0" fontId="46" fillId="4" borderId="83" xfId="0" applyFont="1" applyFill="1" applyBorder="1" applyAlignment="1" applyProtection="1">
      <alignment horizontal="center" vertical="center" wrapText="1"/>
      <protection locked="0"/>
    </xf>
    <xf numFmtId="0" fontId="46" fillId="4" borderId="0" xfId="0" applyFont="1" applyFill="1" applyAlignment="1" applyProtection="1">
      <alignment horizontal="center" vertical="center" wrapText="1"/>
      <protection locked="0"/>
    </xf>
    <xf numFmtId="0" fontId="46" fillId="4" borderId="113" xfId="0" applyFont="1" applyFill="1" applyBorder="1" applyAlignment="1" applyProtection="1">
      <alignment horizontal="center" vertical="center" wrapText="1"/>
      <protection locked="0"/>
    </xf>
    <xf numFmtId="0" fontId="115" fillId="0" borderId="79" xfId="0" applyFont="1" applyBorder="1" applyAlignment="1">
      <alignment horizontal="center"/>
    </xf>
    <xf numFmtId="0" fontId="115" fillId="0" borderId="80" xfId="0" applyFont="1" applyBorder="1" applyAlignment="1">
      <alignment horizontal="center"/>
    </xf>
    <xf numFmtId="0" fontId="115" fillId="0" borderId="81" xfId="0" applyFont="1" applyBorder="1" applyAlignment="1">
      <alignment horizontal="center"/>
    </xf>
    <xf numFmtId="14" fontId="44" fillId="0" borderId="92" xfId="0" applyNumberFormat="1" applyFont="1" applyBorder="1" applyAlignment="1" applyProtection="1">
      <alignment horizontal="center"/>
      <protection locked="0"/>
    </xf>
    <xf numFmtId="14" fontId="44" fillId="0" borderId="93" xfId="0" applyNumberFormat="1" applyFont="1" applyBorder="1" applyAlignment="1" applyProtection="1">
      <alignment horizontal="center"/>
      <protection locked="0"/>
    </xf>
    <xf numFmtId="14" fontId="44" fillId="0" borderId="94" xfId="0" applyNumberFormat="1" applyFont="1" applyBorder="1" applyAlignment="1" applyProtection="1">
      <alignment horizontal="center"/>
      <protection locked="0"/>
    </xf>
    <xf numFmtId="0" fontId="60" fillId="0" borderId="30" xfId="7" applyFont="1" applyBorder="1" applyAlignment="1">
      <alignment horizontal="center" vertical="center" wrapText="1"/>
    </xf>
    <xf numFmtId="0" fontId="60" fillId="0" borderId="83" xfId="7" applyFont="1" applyBorder="1" applyAlignment="1">
      <alignment horizontal="center" vertical="center" wrapText="1"/>
    </xf>
    <xf numFmtId="0" fontId="46" fillId="4" borderId="83" xfId="7" applyFont="1" applyFill="1" applyBorder="1" applyAlignment="1">
      <alignment horizontal="center" vertical="center" wrapText="1"/>
    </xf>
    <xf numFmtId="0" fontId="60" fillId="4" borderId="30" xfId="0" applyFont="1" applyFill="1" applyBorder="1" applyAlignment="1" applyProtection="1">
      <alignment horizontal="center" vertical="center" wrapText="1"/>
      <protection locked="0"/>
    </xf>
    <xf numFmtId="0" fontId="60" fillId="4" borderId="83" xfId="0" applyFont="1" applyFill="1" applyBorder="1" applyAlignment="1" applyProtection="1">
      <alignment horizontal="center" vertical="center" wrapText="1"/>
      <protection locked="0"/>
    </xf>
    <xf numFmtId="0" fontId="60" fillId="4" borderId="0" xfId="0" applyFont="1" applyFill="1" applyAlignment="1" applyProtection="1">
      <alignment horizontal="center" vertical="center" wrapText="1"/>
      <protection locked="0"/>
    </xf>
    <xf numFmtId="0" fontId="60" fillId="4" borderId="95" xfId="0" applyFont="1" applyFill="1" applyBorder="1" applyAlignment="1" applyProtection="1">
      <alignment horizontal="center" vertical="center" wrapText="1"/>
      <protection locked="0"/>
    </xf>
    <xf numFmtId="0" fontId="38" fillId="4" borderId="35" xfId="0" applyFont="1" applyFill="1" applyBorder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46" fillId="4" borderId="95" xfId="0" applyFont="1" applyFill="1" applyBorder="1" applyAlignment="1" applyProtection="1">
      <alignment horizontal="center" vertical="center" wrapText="1"/>
      <protection locked="0"/>
    </xf>
    <xf numFmtId="0" fontId="60" fillId="4" borderId="106" xfId="0" applyFont="1" applyFill="1" applyBorder="1" applyAlignment="1" applyProtection="1">
      <alignment horizontal="center" vertical="center" wrapText="1"/>
      <protection locked="0"/>
    </xf>
    <xf numFmtId="0" fontId="60" fillId="4" borderId="107" xfId="0" applyFont="1" applyFill="1" applyBorder="1" applyAlignment="1" applyProtection="1">
      <alignment horizontal="center" vertical="center" wrapText="1"/>
      <protection locked="0"/>
    </xf>
    <xf numFmtId="0" fontId="20" fillId="8" borderId="30" xfId="0" applyFont="1" applyFill="1" applyBorder="1" applyAlignment="1" applyProtection="1">
      <alignment horizontal="center" vertical="center" wrapText="1"/>
      <protection locked="0"/>
    </xf>
    <xf numFmtId="0" fontId="20" fillId="8" borderId="83" xfId="0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113" xfId="0" applyFont="1" applyFill="1" applyBorder="1" applyAlignment="1" applyProtection="1">
      <alignment horizontal="center" vertical="center" wrapText="1"/>
      <protection locked="0"/>
    </xf>
    <xf numFmtId="0" fontId="46" fillId="4" borderId="36" xfId="0" applyFont="1" applyFill="1" applyBorder="1" applyAlignment="1" applyProtection="1">
      <alignment horizontal="center" vertical="center" wrapText="1"/>
      <protection locked="0"/>
    </xf>
    <xf numFmtId="0" fontId="46" fillId="4" borderId="116" xfId="0" applyFont="1" applyFill="1" applyBorder="1" applyAlignment="1" applyProtection="1">
      <alignment horizontal="center" vertical="center" wrapText="1"/>
      <protection locked="0"/>
    </xf>
    <xf numFmtId="0" fontId="158" fillId="8" borderId="30" xfId="0" applyFont="1" applyFill="1" applyBorder="1" applyAlignment="1" applyProtection="1">
      <alignment horizontal="center" vertical="center" wrapText="1"/>
      <protection locked="0"/>
    </xf>
    <xf numFmtId="0" fontId="158" fillId="8" borderId="83" xfId="0" applyFont="1" applyFill="1" applyBorder="1" applyAlignment="1" applyProtection="1">
      <alignment horizontal="center" vertical="center" wrapText="1"/>
      <protection locked="0"/>
    </xf>
    <xf numFmtId="0" fontId="158" fillId="8" borderId="0" xfId="0" applyFont="1" applyFill="1" applyAlignment="1" applyProtection="1">
      <alignment horizontal="center" vertical="center" wrapText="1"/>
      <protection locked="0"/>
    </xf>
    <xf numFmtId="0" fontId="158" fillId="8" borderId="113" xfId="0" applyFont="1" applyFill="1" applyBorder="1" applyAlignment="1" applyProtection="1">
      <alignment horizontal="center" vertical="center" wrapText="1"/>
      <protection locked="0"/>
    </xf>
    <xf numFmtId="0" fontId="46" fillId="4" borderId="106" xfId="0" applyFont="1" applyFill="1" applyBorder="1" applyAlignment="1" applyProtection="1">
      <alignment horizontal="center" vertical="center" wrapText="1"/>
      <protection locked="0"/>
    </xf>
    <xf numFmtId="0" fontId="46" fillId="4" borderId="107" xfId="0" applyFont="1" applyFill="1" applyBorder="1" applyAlignment="1" applyProtection="1">
      <alignment horizontal="center" vertical="center" wrapText="1"/>
      <protection locked="0"/>
    </xf>
    <xf numFmtId="0" fontId="38" fillId="4" borderId="18" xfId="0" applyFont="1" applyFill="1" applyBorder="1" applyAlignment="1" applyProtection="1">
      <alignment horizontal="center"/>
      <protection locked="0"/>
    </xf>
    <xf numFmtId="0" fontId="82" fillId="20" borderId="22" xfId="0" applyFont="1" applyFill="1" applyBorder="1" applyAlignment="1" applyProtection="1">
      <alignment horizontal="center"/>
      <protection locked="0"/>
    </xf>
    <xf numFmtId="0" fontId="82" fillId="20" borderId="66" xfId="0" applyFont="1" applyFill="1" applyBorder="1" applyAlignment="1" applyProtection="1">
      <alignment horizontal="center"/>
      <protection locked="0"/>
    </xf>
    <xf numFmtId="0" fontId="82" fillId="20" borderId="67" xfId="0" applyFont="1" applyFill="1" applyBorder="1" applyAlignment="1" applyProtection="1">
      <alignment horizontal="center"/>
      <protection locked="0"/>
    </xf>
    <xf numFmtId="49" fontId="11" fillId="0" borderId="31" xfId="0" applyNumberFormat="1" applyFont="1" applyBorder="1" applyAlignment="1" applyProtection="1">
      <alignment horizontal="center"/>
      <protection locked="0"/>
    </xf>
    <xf numFmtId="49" fontId="11" fillId="0" borderId="32" xfId="0" applyNumberFormat="1" applyFont="1" applyBorder="1" applyAlignment="1" applyProtection="1">
      <alignment horizontal="center"/>
      <protection locked="0"/>
    </xf>
    <xf numFmtId="0" fontId="41" fillId="5" borderId="57" xfId="0" applyFont="1" applyFill="1" applyBorder="1" applyAlignment="1">
      <alignment horizontal="center" vertical="center"/>
    </xf>
    <xf numFmtId="0" fontId="42" fillId="5" borderId="70" xfId="0" applyFont="1" applyFill="1" applyBorder="1" applyAlignment="1">
      <alignment horizontal="center" vertical="center"/>
    </xf>
    <xf numFmtId="0" fontId="42" fillId="5" borderId="71" xfId="0" applyFont="1" applyFill="1" applyBorder="1" applyAlignment="1">
      <alignment horizontal="center" vertical="center"/>
    </xf>
    <xf numFmtId="0" fontId="46" fillId="0" borderId="78" xfId="0" applyFont="1" applyBorder="1" applyAlignment="1" applyProtection="1">
      <alignment horizontal="center" vertical="center" wrapText="1"/>
      <protection locked="0"/>
    </xf>
    <xf numFmtId="0" fontId="83" fillId="0" borderId="32" xfId="0" applyFont="1" applyBorder="1" applyAlignment="1">
      <alignment horizontal="center" vertical="center" wrapText="1"/>
    </xf>
    <xf numFmtId="0" fontId="82" fillId="5" borderId="22" xfId="0" applyFont="1" applyFill="1" applyBorder="1" applyAlignment="1" applyProtection="1">
      <alignment horizontal="center"/>
      <protection locked="0"/>
    </xf>
    <xf numFmtId="0" fontId="82" fillId="5" borderId="66" xfId="0" applyFont="1" applyFill="1" applyBorder="1" applyAlignment="1" applyProtection="1">
      <alignment horizontal="center"/>
      <protection locked="0"/>
    </xf>
    <xf numFmtId="0" fontId="82" fillId="5" borderId="67" xfId="0" applyFont="1" applyFill="1" applyBorder="1" applyAlignment="1" applyProtection="1">
      <alignment horizontal="center"/>
      <protection locked="0"/>
    </xf>
    <xf numFmtId="0" fontId="141" fillId="4" borderId="35" xfId="0" applyFont="1" applyFill="1" applyBorder="1" applyAlignment="1" applyProtection="1">
      <alignment horizontal="center"/>
      <protection locked="0"/>
    </xf>
    <xf numFmtId="0" fontId="141" fillId="4" borderId="0" xfId="0" applyFont="1" applyFill="1" applyAlignment="1" applyProtection="1">
      <alignment horizontal="center"/>
      <protection locked="0"/>
    </xf>
    <xf numFmtId="49" fontId="11" fillId="0" borderId="92" xfId="0" applyNumberFormat="1" applyFont="1" applyBorder="1" applyAlignment="1" applyProtection="1">
      <alignment horizontal="center"/>
      <protection locked="0"/>
    </xf>
    <xf numFmtId="49" fontId="11" fillId="0" borderId="110" xfId="0" applyNumberFormat="1" applyFont="1" applyBorder="1" applyAlignment="1" applyProtection="1">
      <alignment horizontal="center"/>
      <protection locked="0"/>
    </xf>
    <xf numFmtId="49" fontId="11" fillId="0" borderId="112" xfId="0" applyNumberFormat="1" applyFont="1" applyBorder="1" applyAlignment="1" applyProtection="1">
      <alignment horizontal="center"/>
      <protection locked="0"/>
    </xf>
    <xf numFmtId="0" fontId="139" fillId="23" borderId="22" xfId="0" applyFont="1" applyFill="1" applyBorder="1" applyAlignment="1" applyProtection="1">
      <alignment horizontal="center" vertical="center"/>
      <protection locked="0"/>
    </xf>
    <xf numFmtId="0" fontId="139" fillId="23" borderId="66" xfId="0" applyFont="1" applyFill="1" applyBorder="1" applyAlignment="1" applyProtection="1">
      <alignment horizontal="center" vertical="center"/>
      <protection locked="0"/>
    </xf>
    <xf numFmtId="0" fontId="139" fillId="23" borderId="67" xfId="0" applyFont="1" applyFill="1" applyBorder="1" applyAlignment="1" applyProtection="1">
      <alignment horizontal="center" vertical="center"/>
      <protection locked="0"/>
    </xf>
    <xf numFmtId="0" fontId="140" fillId="0" borderId="30" xfId="0" applyFont="1" applyBorder="1" applyAlignment="1" applyProtection="1">
      <alignment horizontal="center" vertical="center" wrapText="1"/>
      <protection locked="0"/>
    </xf>
    <xf numFmtId="0" fontId="140" fillId="0" borderId="106" xfId="0" applyFont="1" applyBorder="1" applyAlignment="1" applyProtection="1">
      <alignment horizontal="center" vertical="center" wrapText="1"/>
      <protection locked="0"/>
    </xf>
    <xf numFmtId="0" fontId="140" fillId="0" borderId="0" xfId="0" applyFont="1" applyAlignment="1" applyProtection="1">
      <alignment horizontal="center" vertical="center" wrapText="1"/>
      <protection locked="0"/>
    </xf>
    <xf numFmtId="0" fontId="140" fillId="0" borderId="107" xfId="0" applyFont="1" applyBorder="1" applyAlignment="1" applyProtection="1">
      <alignment horizontal="center" vertical="center" wrapText="1"/>
      <protection locked="0"/>
    </xf>
    <xf numFmtId="0" fontId="140" fillId="0" borderId="36" xfId="0" applyFont="1" applyBorder="1" applyAlignment="1" applyProtection="1">
      <alignment horizontal="center" vertical="center" wrapText="1"/>
      <protection locked="0"/>
    </xf>
    <xf numFmtId="0" fontId="140" fillId="0" borderId="113" xfId="0" applyFont="1" applyBorder="1" applyAlignment="1" applyProtection="1">
      <alignment horizontal="center" vertical="center" wrapText="1"/>
      <protection locked="0"/>
    </xf>
    <xf numFmtId="0" fontId="140" fillId="0" borderId="114" xfId="0" applyFont="1" applyBorder="1" applyAlignment="1" applyProtection="1">
      <alignment horizontal="center" vertical="center" wrapText="1"/>
      <protection locked="0"/>
    </xf>
    <xf numFmtId="0" fontId="95" fillId="0" borderId="0" xfId="1782" applyFont="1" applyAlignment="1">
      <alignment horizontal="center" vertical="center"/>
    </xf>
    <xf numFmtId="0" fontId="96" fillId="0" borderId="0" xfId="1782" applyFont="1" applyAlignment="1">
      <alignment vertical="center"/>
    </xf>
    <xf numFmtId="14" fontId="101" fillId="0" borderId="89" xfId="1782" applyNumberFormat="1" applyFont="1" applyBorder="1" applyAlignment="1">
      <alignment horizontal="center" vertical="center"/>
    </xf>
    <xf numFmtId="14" fontId="102" fillId="0" borderId="69" xfId="1782" applyNumberFormat="1" applyFont="1" applyBorder="1" applyAlignment="1">
      <alignment vertical="center"/>
    </xf>
    <xf numFmtId="0" fontId="85" fillId="0" borderId="84" xfId="1782" applyFont="1" applyBorder="1" applyAlignment="1">
      <alignment horizontal="center" textRotation="60"/>
    </xf>
    <xf numFmtId="0" fontId="85" fillId="0" borderId="85" xfId="1782" applyFont="1" applyBorder="1" applyAlignment="1">
      <alignment horizontal="center" textRotation="60"/>
    </xf>
    <xf numFmtId="14" fontId="103" fillId="15" borderId="68" xfId="1782" applyNumberFormat="1" applyFont="1" applyFill="1" applyBorder="1" applyAlignment="1">
      <alignment horizontal="center" vertical="center"/>
    </xf>
    <xf numFmtId="14" fontId="104" fillId="15" borderId="91" xfId="1782" applyNumberFormat="1" applyFont="1" applyFill="1" applyBorder="1" applyAlignment="1">
      <alignment vertical="center"/>
    </xf>
    <xf numFmtId="0" fontId="92" fillId="0" borderId="0" xfId="1782" applyFont="1" applyAlignment="1">
      <alignment horizontal="left" vertical="center"/>
    </xf>
    <xf numFmtId="0" fontId="87" fillId="0" borderId="0" xfId="1782" applyFont="1" applyAlignment="1" applyProtection="1">
      <alignment horizontal="right"/>
      <protection locked="0"/>
    </xf>
    <xf numFmtId="0" fontId="97" fillId="12" borderId="19" xfId="1782" applyFont="1" applyFill="1" applyBorder="1" applyAlignment="1">
      <alignment horizontal="center" vertical="center" wrapText="1"/>
    </xf>
    <xf numFmtId="0" fontId="97" fillId="12" borderId="88" xfId="1782" applyFont="1" applyFill="1" applyBorder="1" applyAlignment="1">
      <alignment horizontal="center" vertical="center" wrapText="1"/>
    </xf>
    <xf numFmtId="0" fontId="100" fillId="21" borderId="19" xfId="1782" applyFont="1" applyFill="1" applyBorder="1" applyAlignment="1">
      <alignment horizontal="center" vertical="center" wrapText="1"/>
    </xf>
    <xf numFmtId="0" fontId="100" fillId="21" borderId="88" xfId="1782" applyFont="1" applyFill="1" applyBorder="1" applyAlignment="1">
      <alignment horizontal="center" vertical="center" wrapText="1"/>
    </xf>
    <xf numFmtId="0" fontId="125" fillId="0" borderId="73" xfId="1782" applyFont="1" applyBorder="1" applyAlignment="1">
      <alignment horizontal="center" vertical="center" wrapText="1"/>
    </xf>
    <xf numFmtId="0" fontId="125" fillId="0" borderId="90" xfId="1782" applyFont="1" applyBorder="1" applyAlignment="1">
      <alignment horizontal="center" vertical="center" wrapText="1"/>
    </xf>
    <xf numFmtId="0" fontId="20" fillId="0" borderId="59" xfId="1782" applyFont="1" applyBorder="1" applyAlignment="1">
      <alignment horizontal="center" vertical="center" wrapText="1"/>
    </xf>
    <xf numFmtId="0" fontId="20" fillId="0" borderId="96" xfId="1782" applyFont="1" applyBorder="1" applyAlignment="1">
      <alignment horizontal="center" vertical="center" wrapText="1"/>
    </xf>
    <xf numFmtId="0" fontId="89" fillId="0" borderId="19" xfId="1782" applyFont="1" applyBorder="1" applyAlignment="1">
      <alignment horizontal="center" vertical="center" textRotation="60"/>
    </xf>
    <xf numFmtId="0" fontId="89" fillId="0" borderId="88" xfId="1782" applyFont="1" applyBorder="1" applyAlignment="1">
      <alignment horizontal="center" vertical="center" textRotation="60"/>
    </xf>
    <xf numFmtId="0" fontId="99" fillId="8" borderId="19" xfId="1782" applyFont="1" applyFill="1" applyBorder="1" applyAlignment="1">
      <alignment horizontal="center" vertical="center" wrapText="1"/>
    </xf>
    <xf numFmtId="0" fontId="99" fillId="8" borderId="88" xfId="1782" applyFont="1" applyFill="1" applyBorder="1" applyAlignment="1">
      <alignment horizontal="center" vertical="center" wrapText="1"/>
    </xf>
    <xf numFmtId="0" fontId="89" fillId="0" borderId="39" xfId="1782" applyFont="1" applyBorder="1" applyAlignment="1">
      <alignment horizontal="center" vertical="center" textRotation="60"/>
    </xf>
    <xf numFmtId="0" fontId="89" fillId="0" borderId="40" xfId="1782" applyFont="1" applyBorder="1" applyAlignment="1">
      <alignment horizontal="center" vertical="center" textRotation="60"/>
    </xf>
    <xf numFmtId="0" fontId="98" fillId="6" borderId="19" xfId="1782" applyFont="1" applyFill="1" applyBorder="1" applyAlignment="1">
      <alignment horizontal="center" vertical="center" wrapText="1"/>
    </xf>
    <xf numFmtId="0" fontId="98" fillId="6" borderId="88" xfId="1782" applyFont="1" applyFill="1" applyBorder="1" applyAlignment="1">
      <alignment horizontal="center" vertical="center" wrapText="1"/>
    </xf>
    <xf numFmtId="0" fontId="108" fillId="12" borderId="19" xfId="1782" applyFont="1" applyFill="1" applyBorder="1" applyAlignment="1">
      <alignment horizontal="center" vertical="center" wrapText="1"/>
    </xf>
    <xf numFmtId="0" fontId="108" fillId="12" borderId="88" xfId="1782" applyFont="1" applyFill="1" applyBorder="1" applyAlignment="1">
      <alignment horizontal="center" vertical="center" wrapText="1"/>
    </xf>
    <xf numFmtId="0" fontId="113" fillId="0" borderId="73" xfId="1782" applyFont="1" applyBorder="1" applyAlignment="1">
      <alignment horizontal="center" vertical="top" wrapText="1"/>
    </xf>
    <xf numFmtId="0" fontId="113" fillId="0" borderId="90" xfId="1782" applyFont="1" applyBorder="1" applyAlignment="1">
      <alignment horizontal="center" vertical="top" wrapText="1"/>
    </xf>
    <xf numFmtId="0" fontId="112" fillId="0" borderId="73" xfId="1782" applyFont="1" applyBorder="1" applyAlignment="1">
      <alignment horizontal="center" vertical="top" wrapText="1"/>
    </xf>
    <xf numFmtId="0" fontId="112" fillId="0" borderId="90" xfId="1782" applyFont="1" applyBorder="1" applyAlignment="1">
      <alignment horizontal="center" vertical="top" wrapText="1"/>
    </xf>
    <xf numFmtId="0" fontId="20" fillId="0" borderId="73" xfId="1782" applyFont="1" applyBorder="1" applyAlignment="1">
      <alignment horizontal="center" vertical="top" wrapText="1"/>
    </xf>
    <xf numFmtId="0" fontId="20" fillId="0" borderId="90" xfId="1782" applyFont="1" applyBorder="1" applyAlignment="1">
      <alignment horizontal="center" vertical="top" wrapText="1"/>
    </xf>
    <xf numFmtId="0" fontId="106" fillId="21" borderId="19" xfId="1782" applyFont="1" applyFill="1" applyBorder="1" applyAlignment="1">
      <alignment horizontal="center" vertical="center" wrapText="1"/>
    </xf>
    <xf numFmtId="0" fontId="106" fillId="21" borderId="88" xfId="1782" applyFont="1" applyFill="1" applyBorder="1" applyAlignment="1">
      <alignment horizontal="center" vertical="center" wrapText="1"/>
    </xf>
    <xf numFmtId="167" fontId="136" fillId="25" borderId="0" xfId="3555" applyNumberFormat="1" applyFont="1" applyFill="1" applyAlignment="1">
      <alignment horizontal="center" vertical="center" textRotation="90"/>
    </xf>
    <xf numFmtId="0" fontId="54" fillId="5" borderId="27" xfId="0" applyFont="1" applyFill="1" applyBorder="1" applyAlignment="1">
      <alignment horizontal="center" vertical="center" wrapText="1"/>
    </xf>
    <xf numFmtId="0" fontId="54" fillId="5" borderId="28" xfId="0" applyFont="1" applyFill="1" applyBorder="1" applyAlignment="1">
      <alignment horizontal="center" vertical="center" wrapText="1"/>
    </xf>
    <xf numFmtId="0" fontId="54" fillId="5" borderId="29" xfId="0" applyFont="1" applyFill="1" applyBorder="1" applyAlignment="1">
      <alignment horizontal="center" vertical="center" wrapText="1"/>
    </xf>
    <xf numFmtId="0" fontId="56" fillId="12" borderId="37" xfId="0" applyFont="1" applyFill="1" applyBorder="1" applyAlignment="1">
      <alignment horizontal="center" vertical="center" wrapText="1"/>
    </xf>
    <xf numFmtId="0" fontId="56" fillId="13" borderId="37" xfId="0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top" wrapText="1"/>
    </xf>
    <xf numFmtId="0" fontId="61" fillId="15" borderId="43" xfId="0" applyFont="1" applyFill="1" applyBorder="1" applyAlignment="1">
      <alignment horizontal="center" vertical="top" wrapText="1"/>
    </xf>
    <xf numFmtId="0" fontId="61" fillId="15" borderId="44" xfId="0" applyFont="1" applyFill="1" applyBorder="1" applyAlignment="1">
      <alignment horizontal="center" vertical="top" wrapText="1"/>
    </xf>
    <xf numFmtId="14" fontId="20" fillId="4" borderId="42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center" wrapText="1"/>
    </xf>
    <xf numFmtId="0" fontId="61" fillId="15" borderId="43" xfId="0" applyFont="1" applyFill="1" applyBorder="1" applyAlignment="1">
      <alignment horizontal="center" vertical="center" wrapText="1"/>
    </xf>
    <xf numFmtId="14" fontId="20" fillId="4" borderId="38" xfId="0" applyNumberFormat="1" applyFont="1" applyFill="1" applyBorder="1" applyAlignment="1">
      <alignment horizontal="center" vertical="center" wrapText="1"/>
    </xf>
    <xf numFmtId="0" fontId="58" fillId="4" borderId="21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4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61" fillId="15" borderId="4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51" xfId="0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7" fillId="2" borderId="55" xfId="6" applyFill="1" applyBorder="1" applyAlignment="1">
      <alignment horizontal="left"/>
    </xf>
    <xf numFmtId="0" fontId="7" fillId="2" borderId="14" xfId="6" applyFill="1" applyBorder="1" applyAlignment="1">
      <alignment horizontal="left"/>
    </xf>
    <xf numFmtId="0" fontId="31" fillId="0" borderId="55" xfId="6" applyFont="1" applyBorder="1" applyAlignment="1">
      <alignment horizontal="left" vertical="top" wrapText="1"/>
    </xf>
    <xf numFmtId="0" fontId="31" fillId="0" borderId="13" xfId="6" applyFont="1" applyBorder="1" applyAlignment="1">
      <alignment horizontal="left" vertical="top"/>
    </xf>
    <xf numFmtId="0" fontId="31" fillId="0" borderId="14" xfId="6" applyFont="1" applyBorder="1" applyAlignment="1">
      <alignment horizontal="left" vertical="top"/>
    </xf>
    <xf numFmtId="0" fontId="7" fillId="2" borderId="64" xfId="6" applyFill="1" applyBorder="1" applyAlignment="1">
      <alignment horizontal="left"/>
    </xf>
    <xf numFmtId="0" fontId="7" fillId="2" borderId="65" xfId="6" applyFill="1" applyBorder="1" applyAlignment="1">
      <alignment horizontal="left"/>
    </xf>
    <xf numFmtId="0" fontId="31" fillId="0" borderId="64" xfId="6" applyFont="1" applyBorder="1" applyAlignment="1">
      <alignment horizontal="left" vertical="top" wrapText="1"/>
    </xf>
    <xf numFmtId="0" fontId="31" fillId="0" borderId="66" xfId="6" applyFont="1" applyBorder="1" applyAlignment="1">
      <alignment horizontal="left" vertical="top"/>
    </xf>
    <xf numFmtId="0" fontId="31" fillId="0" borderId="65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31" zoomScale="85" zoomScaleNormal="85" workbookViewId="0">
      <selection activeCell="K21" sqref="K21:L21"/>
    </sheetView>
  </sheetViews>
  <sheetFormatPr defaultRowHeight="14.25"/>
  <cols>
    <col min="1" max="1" width="11" style="38" customWidth="1"/>
    <col min="2" max="3" width="5.7109375" style="37" customWidth="1"/>
    <col min="4" max="4" width="22.7109375" style="38" customWidth="1"/>
    <col min="5" max="6" width="5.7109375" style="37" customWidth="1"/>
    <col min="7" max="7" width="22.7109375" style="38" customWidth="1"/>
    <col min="8" max="9" width="5.7109375" style="37" customWidth="1"/>
    <col min="10" max="10" width="22.7109375" style="38" customWidth="1"/>
    <col min="11" max="12" width="5.7109375" style="37" customWidth="1"/>
    <col min="13" max="13" width="22.7109375" style="38" customWidth="1"/>
    <col min="14" max="15" width="5.7109375" style="37" customWidth="1"/>
    <col min="16" max="16" width="22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72" t="s">
        <v>191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4"/>
    </row>
    <row r="8" spans="2:16" ht="2.25" customHeight="1">
      <c r="B8" s="40"/>
      <c r="P8" s="41"/>
    </row>
    <row r="9" spans="2:16" s="36" customFormat="1" ht="15">
      <c r="B9" s="436" t="s">
        <v>51</v>
      </c>
      <c r="C9" s="437"/>
      <c r="D9" s="438"/>
      <c r="E9" s="436" t="s">
        <v>6</v>
      </c>
      <c r="F9" s="437"/>
      <c r="G9" s="438"/>
      <c r="H9" s="436" t="s">
        <v>52</v>
      </c>
      <c r="I9" s="437"/>
      <c r="J9" s="438"/>
      <c r="K9" s="436" t="s">
        <v>7</v>
      </c>
      <c r="L9" s="437"/>
      <c r="M9" s="438"/>
      <c r="N9" s="436" t="s">
        <v>8</v>
      </c>
      <c r="O9" s="437"/>
      <c r="P9" s="438"/>
    </row>
    <row r="10" spans="2:16" s="42" customFormat="1" ht="12.75">
      <c r="B10" s="439">
        <v>45236</v>
      </c>
      <c r="C10" s="440"/>
      <c r="D10" s="441"/>
      <c r="E10" s="439">
        <f>B10+1</f>
        <v>45237</v>
      </c>
      <c r="F10" s="440"/>
      <c r="G10" s="441"/>
      <c r="H10" s="439">
        <f t="shared" ref="H10" si="0">E10+1</f>
        <v>45238</v>
      </c>
      <c r="I10" s="440"/>
      <c r="J10" s="441"/>
      <c r="K10" s="439">
        <f t="shared" ref="K10" si="1">H10+1</f>
        <v>45239</v>
      </c>
      <c r="L10" s="440"/>
      <c r="M10" s="441"/>
      <c r="N10" s="439">
        <f t="shared" ref="N10" si="2">K10+1</f>
        <v>45240</v>
      </c>
      <c r="O10" s="440"/>
      <c r="P10" s="441"/>
    </row>
    <row r="11" spans="2:16" s="5" customFormat="1" ht="13.5" customHeight="1">
      <c r="B11" s="420" t="s">
        <v>111</v>
      </c>
      <c r="C11" s="421"/>
      <c r="D11" s="422"/>
      <c r="E11" s="420" t="s">
        <v>111</v>
      </c>
      <c r="F11" s="421"/>
      <c r="G11" s="422"/>
      <c r="H11" s="420" t="s">
        <v>111</v>
      </c>
      <c r="I11" s="421"/>
      <c r="J11" s="422"/>
      <c r="K11" s="420" t="s">
        <v>111</v>
      </c>
      <c r="L11" s="421"/>
      <c r="M11" s="422"/>
      <c r="N11" s="420" t="s">
        <v>111</v>
      </c>
      <c r="O11" s="421"/>
      <c r="P11" s="422"/>
    </row>
    <row r="12" spans="2:16" s="381" customFormat="1" ht="30" customHeight="1">
      <c r="B12" s="387">
        <v>1</v>
      </c>
      <c r="C12" s="423" t="s">
        <v>115</v>
      </c>
      <c r="D12" s="424"/>
      <c r="E12" s="388" t="s">
        <v>45</v>
      </c>
      <c r="F12" s="423" t="s">
        <v>116</v>
      </c>
      <c r="G12" s="424"/>
      <c r="H12" s="387">
        <v>1</v>
      </c>
      <c r="I12" s="423" t="s">
        <v>117</v>
      </c>
      <c r="J12" s="424"/>
      <c r="K12" s="379" t="s">
        <v>45</v>
      </c>
      <c r="L12" s="442" t="s">
        <v>118</v>
      </c>
      <c r="M12" s="443"/>
      <c r="N12" s="387">
        <v>1</v>
      </c>
      <c r="O12" s="423" t="s">
        <v>119</v>
      </c>
      <c r="P12" s="424"/>
    </row>
    <row r="13" spans="2:16" s="42" customFormat="1" ht="12.75" customHeight="1">
      <c r="B13" s="411" t="s">
        <v>48</v>
      </c>
      <c r="C13" s="412"/>
      <c r="D13" s="309" t="s">
        <v>110</v>
      </c>
      <c r="E13" s="412" t="s">
        <v>48</v>
      </c>
      <c r="F13" s="412"/>
      <c r="G13" s="309" t="s">
        <v>120</v>
      </c>
      <c r="H13" s="411" t="s">
        <v>48</v>
      </c>
      <c r="I13" s="412"/>
      <c r="J13" s="309" t="s">
        <v>146</v>
      </c>
      <c r="K13" s="417" t="s">
        <v>48</v>
      </c>
      <c r="L13" s="412"/>
      <c r="M13" s="309" t="s">
        <v>121</v>
      </c>
      <c r="N13" s="411" t="s">
        <v>48</v>
      </c>
      <c r="O13" s="412"/>
      <c r="P13" s="309" t="s">
        <v>122</v>
      </c>
    </row>
    <row r="14" spans="2:16" s="43" customFormat="1" ht="12.95" customHeight="1">
      <c r="B14" s="413" t="s">
        <v>179</v>
      </c>
      <c r="C14" s="414"/>
      <c r="D14" s="364" t="s">
        <v>180</v>
      </c>
      <c r="E14" s="413" t="s">
        <v>179</v>
      </c>
      <c r="F14" s="414"/>
      <c r="G14" s="364" t="s">
        <v>180</v>
      </c>
      <c r="H14" s="413" t="s">
        <v>179</v>
      </c>
      <c r="I14" s="414"/>
      <c r="J14" s="364" t="s">
        <v>180</v>
      </c>
      <c r="K14" s="413" t="s">
        <v>179</v>
      </c>
      <c r="L14" s="414"/>
      <c r="M14" s="364" t="s">
        <v>180</v>
      </c>
      <c r="N14" s="413" t="s">
        <v>179</v>
      </c>
      <c r="O14" s="414"/>
      <c r="P14" s="364" t="s">
        <v>180</v>
      </c>
    </row>
    <row r="15" spans="2:16" s="381" customFormat="1" ht="30" customHeight="1">
      <c r="B15" s="387" t="s">
        <v>46</v>
      </c>
      <c r="C15" s="423" t="s">
        <v>123</v>
      </c>
      <c r="D15" s="424"/>
      <c r="E15" s="356" t="s">
        <v>46</v>
      </c>
      <c r="F15" s="415" t="s">
        <v>165</v>
      </c>
      <c r="G15" s="444"/>
      <c r="H15" s="380" t="s">
        <v>46</v>
      </c>
      <c r="I15" s="418" t="s">
        <v>124</v>
      </c>
      <c r="J15" s="419"/>
      <c r="K15" s="387" t="s">
        <v>46</v>
      </c>
      <c r="L15" s="423" t="s">
        <v>231</v>
      </c>
      <c r="M15" s="424"/>
      <c r="N15" s="380" t="s">
        <v>46</v>
      </c>
      <c r="O15" s="415" t="s">
        <v>125</v>
      </c>
      <c r="P15" s="416"/>
    </row>
    <row r="16" spans="2:16" s="42" customFormat="1" ht="12.95" customHeight="1">
      <c r="B16" s="411" t="s">
        <v>48</v>
      </c>
      <c r="C16" s="412"/>
      <c r="D16" s="309" t="s">
        <v>126</v>
      </c>
      <c r="E16" s="410" t="s">
        <v>48</v>
      </c>
      <c r="F16" s="410"/>
      <c r="G16" s="357" t="s">
        <v>166</v>
      </c>
      <c r="H16" s="417" t="s">
        <v>48</v>
      </c>
      <c r="I16" s="412"/>
      <c r="J16" s="309" t="s">
        <v>127</v>
      </c>
      <c r="K16" s="411" t="s">
        <v>48</v>
      </c>
      <c r="L16" s="412"/>
      <c r="M16" s="309" t="s">
        <v>232</v>
      </c>
      <c r="N16" s="417" t="s">
        <v>48</v>
      </c>
      <c r="O16" s="412"/>
      <c r="P16" s="310" t="s">
        <v>128</v>
      </c>
    </row>
    <row r="17" spans="2:17" s="43" customFormat="1" ht="12.95" customHeight="1">
      <c r="B17" s="413" t="s">
        <v>179</v>
      </c>
      <c r="C17" s="414"/>
      <c r="D17" s="364" t="s">
        <v>180</v>
      </c>
      <c r="E17" s="413" t="s">
        <v>179</v>
      </c>
      <c r="F17" s="414"/>
      <c r="G17" s="364" t="s">
        <v>180</v>
      </c>
      <c r="H17" s="413" t="s">
        <v>179</v>
      </c>
      <c r="I17" s="414"/>
      <c r="J17" s="364" t="s">
        <v>180</v>
      </c>
      <c r="K17" s="413" t="s">
        <v>179</v>
      </c>
      <c r="L17" s="414"/>
      <c r="M17" s="364" t="s">
        <v>180</v>
      </c>
      <c r="N17" s="413" t="s">
        <v>179</v>
      </c>
      <c r="O17" s="414"/>
      <c r="P17" s="364" t="s">
        <v>180</v>
      </c>
    </row>
    <row r="18" spans="2:17" s="5" customFormat="1" ht="15.95" customHeight="1">
      <c r="B18" s="407" t="s">
        <v>112</v>
      </c>
      <c r="C18" s="408"/>
      <c r="D18" s="409"/>
      <c r="E18" s="407" t="s">
        <v>112</v>
      </c>
      <c r="F18" s="408"/>
      <c r="G18" s="409"/>
      <c r="H18" s="407" t="s">
        <v>112</v>
      </c>
      <c r="I18" s="408"/>
      <c r="J18" s="409"/>
      <c r="K18" s="407" t="s">
        <v>112</v>
      </c>
      <c r="L18" s="408"/>
      <c r="M18" s="409"/>
      <c r="N18" s="407" t="s">
        <v>112</v>
      </c>
      <c r="O18" s="408"/>
      <c r="P18" s="409"/>
    </row>
    <row r="19" spans="2:17" s="381" customFormat="1" ht="39.950000000000003" customHeight="1">
      <c r="B19" s="377" t="s">
        <v>45</v>
      </c>
      <c r="C19" s="432" t="s">
        <v>203</v>
      </c>
      <c r="D19" s="433"/>
      <c r="E19" s="378" t="s">
        <v>45</v>
      </c>
      <c r="F19" s="432" t="s">
        <v>215</v>
      </c>
      <c r="G19" s="458"/>
      <c r="H19" s="379" t="s">
        <v>45</v>
      </c>
      <c r="I19" s="445" t="s">
        <v>210</v>
      </c>
      <c r="J19" s="446"/>
      <c r="K19" s="380" t="s">
        <v>45</v>
      </c>
      <c r="L19" s="445" t="s">
        <v>233</v>
      </c>
      <c r="M19" s="446"/>
      <c r="N19" s="379" t="s">
        <v>45</v>
      </c>
      <c r="O19" s="445" t="s">
        <v>202</v>
      </c>
      <c r="P19" s="446"/>
    </row>
    <row r="20" spans="2:17" s="381" customFormat="1" ht="30" customHeight="1">
      <c r="B20" s="382"/>
      <c r="C20" s="434"/>
      <c r="D20" s="451"/>
      <c r="E20" s="383"/>
      <c r="F20" s="434"/>
      <c r="G20" s="459"/>
      <c r="H20" s="384"/>
      <c r="I20" s="447"/>
      <c r="J20" s="448"/>
      <c r="K20" s="385"/>
      <c r="L20" s="447"/>
      <c r="M20" s="448"/>
      <c r="N20" s="384"/>
      <c r="O20" s="447"/>
      <c r="P20" s="448"/>
    </row>
    <row r="21" spans="2:17" s="42" customFormat="1" ht="12.95" customHeight="1">
      <c r="B21" s="466" t="s">
        <v>48</v>
      </c>
      <c r="C21" s="450"/>
      <c r="D21" s="314" t="s">
        <v>192</v>
      </c>
      <c r="E21" s="449" t="s">
        <v>48</v>
      </c>
      <c r="F21" s="450"/>
      <c r="G21" s="314" t="s">
        <v>193</v>
      </c>
      <c r="H21" s="449" t="s">
        <v>48</v>
      </c>
      <c r="I21" s="450"/>
      <c r="J21" s="314" t="s">
        <v>178</v>
      </c>
      <c r="K21" s="417" t="s">
        <v>48</v>
      </c>
      <c r="L21" s="412"/>
      <c r="M21" s="309" t="s">
        <v>130</v>
      </c>
      <c r="N21" s="449" t="s">
        <v>48</v>
      </c>
      <c r="O21" s="450"/>
      <c r="P21" s="314" t="s">
        <v>224</v>
      </c>
    </row>
    <row r="22" spans="2:17" s="43" customFormat="1" ht="12.95" customHeight="1">
      <c r="B22" s="413" t="s">
        <v>179</v>
      </c>
      <c r="C22" s="414"/>
      <c r="D22" s="364" t="s">
        <v>180</v>
      </c>
      <c r="E22" s="413" t="s">
        <v>179</v>
      </c>
      <c r="F22" s="414"/>
      <c r="G22" s="364" t="s">
        <v>180</v>
      </c>
      <c r="H22" s="413" t="s">
        <v>179</v>
      </c>
      <c r="I22" s="414"/>
      <c r="J22" s="364" t="s">
        <v>180</v>
      </c>
      <c r="K22" s="413" t="s">
        <v>179</v>
      </c>
      <c r="L22" s="414"/>
      <c r="M22" s="364" t="s">
        <v>180</v>
      </c>
      <c r="N22" s="413" t="s">
        <v>179</v>
      </c>
      <c r="O22" s="414"/>
      <c r="P22" s="364" t="s">
        <v>180</v>
      </c>
    </row>
    <row r="23" spans="2:17" s="381" customFormat="1" ht="39.950000000000003" customHeight="1">
      <c r="B23" s="386" t="s">
        <v>46</v>
      </c>
      <c r="C23" s="432" t="s">
        <v>200</v>
      </c>
      <c r="D23" s="433"/>
      <c r="E23" s="386" t="s">
        <v>46</v>
      </c>
      <c r="F23" s="432" t="s">
        <v>214</v>
      </c>
      <c r="G23" s="433"/>
      <c r="H23" s="386" t="s">
        <v>46</v>
      </c>
      <c r="I23" s="432" t="s">
        <v>213</v>
      </c>
      <c r="J23" s="433"/>
      <c r="K23" s="379" t="s">
        <v>46</v>
      </c>
      <c r="L23" s="445" t="s">
        <v>194</v>
      </c>
      <c r="M23" s="452"/>
      <c r="N23" s="386" t="s">
        <v>46</v>
      </c>
      <c r="O23" s="432" t="s">
        <v>211</v>
      </c>
      <c r="P23" s="433"/>
    </row>
    <row r="24" spans="2:17" s="381" customFormat="1" ht="30" customHeight="1">
      <c r="B24" s="384"/>
      <c r="C24" s="434"/>
      <c r="D24" s="451"/>
      <c r="E24" s="384"/>
      <c r="F24" s="434"/>
      <c r="G24" s="451"/>
      <c r="H24" s="383"/>
      <c r="I24" s="434"/>
      <c r="J24" s="451"/>
      <c r="K24" s="384"/>
      <c r="L24" s="447"/>
      <c r="M24" s="453"/>
      <c r="N24" s="384"/>
      <c r="O24" s="434"/>
      <c r="P24" s="451"/>
      <c r="Q24" s="376"/>
    </row>
    <row r="25" spans="2:17" s="42" customFormat="1" ht="12.95" customHeight="1">
      <c r="B25" s="449" t="s">
        <v>48</v>
      </c>
      <c r="C25" s="450"/>
      <c r="D25" s="314" t="s">
        <v>201</v>
      </c>
      <c r="E25" s="449" t="s">
        <v>48</v>
      </c>
      <c r="F25" s="450"/>
      <c r="G25" s="314" t="s">
        <v>132</v>
      </c>
      <c r="H25" s="450" t="s">
        <v>48</v>
      </c>
      <c r="I25" s="450"/>
      <c r="J25" s="314" t="s">
        <v>209</v>
      </c>
      <c r="K25" s="449" t="s">
        <v>48</v>
      </c>
      <c r="L25" s="450"/>
      <c r="M25" s="316" t="s">
        <v>131</v>
      </c>
      <c r="N25" s="449" t="s">
        <v>48</v>
      </c>
      <c r="O25" s="450"/>
      <c r="P25" s="314" t="s">
        <v>212</v>
      </c>
    </row>
    <row r="26" spans="2:17" s="43" customFormat="1" ht="12.95" customHeight="1">
      <c r="B26" s="413" t="s">
        <v>179</v>
      </c>
      <c r="C26" s="414"/>
      <c r="D26" s="364" t="s">
        <v>180</v>
      </c>
      <c r="E26" s="413" t="s">
        <v>179</v>
      </c>
      <c r="F26" s="414"/>
      <c r="G26" s="364" t="s">
        <v>180</v>
      </c>
      <c r="H26" s="413" t="s">
        <v>179</v>
      </c>
      <c r="I26" s="414"/>
      <c r="J26" s="364" t="s">
        <v>180</v>
      </c>
      <c r="K26" s="413" t="s">
        <v>179</v>
      </c>
      <c r="L26" s="414"/>
      <c r="M26" s="364" t="s">
        <v>180</v>
      </c>
      <c r="N26" s="413" t="s">
        <v>179</v>
      </c>
      <c r="O26" s="414"/>
      <c r="P26" s="364" t="s">
        <v>180</v>
      </c>
    </row>
    <row r="27" spans="2:17" s="381" customFormat="1" ht="39.950000000000003" customHeight="1">
      <c r="B27" s="386" t="s">
        <v>47</v>
      </c>
      <c r="C27" s="432" t="s">
        <v>204</v>
      </c>
      <c r="D27" s="433"/>
      <c r="E27" s="386" t="s">
        <v>47</v>
      </c>
      <c r="F27" s="432" t="s">
        <v>198</v>
      </c>
      <c r="G27" s="433"/>
      <c r="H27" s="386" t="s">
        <v>47</v>
      </c>
      <c r="I27" s="432" t="s">
        <v>199</v>
      </c>
      <c r="J27" s="433"/>
      <c r="K27" s="386" t="s">
        <v>47</v>
      </c>
      <c r="L27" s="432" t="s">
        <v>207</v>
      </c>
      <c r="M27" s="433"/>
      <c r="N27" s="378" t="s">
        <v>47</v>
      </c>
      <c r="O27" s="432" t="s">
        <v>195</v>
      </c>
      <c r="P27" s="464"/>
    </row>
    <row r="28" spans="2:17" s="381" customFormat="1" ht="30" customHeight="1">
      <c r="B28" s="384"/>
      <c r="C28" s="434"/>
      <c r="D28" s="451"/>
      <c r="E28" s="384"/>
      <c r="F28" s="434"/>
      <c r="G28" s="451"/>
      <c r="H28" s="384"/>
      <c r="I28" s="434"/>
      <c r="J28" s="451"/>
      <c r="K28" s="384"/>
      <c r="L28" s="434"/>
      <c r="M28" s="451"/>
      <c r="N28" s="383"/>
      <c r="O28" s="434"/>
      <c r="P28" s="465"/>
    </row>
    <row r="29" spans="2:17" s="42" customFormat="1" ht="12.95" customHeight="1">
      <c r="B29" s="417" t="s">
        <v>48</v>
      </c>
      <c r="C29" s="412"/>
      <c r="D29" s="309" t="s">
        <v>205</v>
      </c>
      <c r="E29" s="417" t="s">
        <v>48</v>
      </c>
      <c r="F29" s="412"/>
      <c r="G29" s="309" t="s">
        <v>206</v>
      </c>
      <c r="H29" s="417" t="s">
        <v>48</v>
      </c>
      <c r="I29" s="412"/>
      <c r="J29" s="309" t="s">
        <v>129</v>
      </c>
      <c r="K29" s="417" t="s">
        <v>48</v>
      </c>
      <c r="L29" s="412"/>
      <c r="M29" s="309" t="s">
        <v>208</v>
      </c>
      <c r="N29" s="450" t="s">
        <v>48</v>
      </c>
      <c r="O29" s="450"/>
      <c r="P29" s="316" t="s">
        <v>137</v>
      </c>
    </row>
    <row r="30" spans="2:17" s="43" customFormat="1" ht="12.95" customHeight="1">
      <c r="B30" s="413" t="s">
        <v>179</v>
      </c>
      <c r="C30" s="414"/>
      <c r="D30" s="364" t="s">
        <v>180</v>
      </c>
      <c r="E30" s="413" t="s">
        <v>179</v>
      </c>
      <c r="F30" s="414"/>
      <c r="G30" s="364" t="s">
        <v>180</v>
      </c>
      <c r="H30" s="413" t="s">
        <v>179</v>
      </c>
      <c r="I30" s="414"/>
      <c r="J30" s="364" t="s">
        <v>180</v>
      </c>
      <c r="K30" s="413" t="s">
        <v>179</v>
      </c>
      <c r="L30" s="414"/>
      <c r="M30" s="364" t="s">
        <v>180</v>
      </c>
      <c r="N30" s="413" t="s">
        <v>179</v>
      </c>
      <c r="O30" s="414"/>
      <c r="P30" s="364" t="s">
        <v>180</v>
      </c>
    </row>
    <row r="31" spans="2:17" s="42" customFormat="1" ht="15.95" customHeight="1">
      <c r="B31" s="425" t="s">
        <v>177</v>
      </c>
      <c r="C31" s="426"/>
      <c r="D31" s="427"/>
      <c r="E31" s="425" t="s">
        <v>177</v>
      </c>
      <c r="F31" s="426"/>
      <c r="G31" s="427"/>
      <c r="H31" s="425" t="s">
        <v>177</v>
      </c>
      <c r="I31" s="426"/>
      <c r="J31" s="427"/>
      <c r="K31" s="425" t="s">
        <v>177</v>
      </c>
      <c r="L31" s="426"/>
      <c r="M31" s="427"/>
      <c r="N31" s="425" t="s">
        <v>177</v>
      </c>
      <c r="O31" s="426"/>
      <c r="P31" s="427"/>
    </row>
    <row r="32" spans="2:17" s="42" customFormat="1" ht="39.950000000000003" customHeight="1">
      <c r="B32" s="317" t="s">
        <v>69</v>
      </c>
      <c r="C32" s="432" t="s">
        <v>218</v>
      </c>
      <c r="D32" s="433"/>
      <c r="E32" s="318" t="s">
        <v>69</v>
      </c>
      <c r="F32" s="432" t="s">
        <v>217</v>
      </c>
      <c r="G32" s="433"/>
      <c r="H32" s="318" t="s">
        <v>69</v>
      </c>
      <c r="I32" s="460" t="s">
        <v>196</v>
      </c>
      <c r="J32" s="461"/>
      <c r="K32" s="315" t="s">
        <v>69</v>
      </c>
      <c r="L32" s="454" t="s">
        <v>197</v>
      </c>
      <c r="M32" s="455"/>
      <c r="N32" s="311" t="s">
        <v>69</v>
      </c>
      <c r="O32" s="428" t="s">
        <v>216</v>
      </c>
      <c r="P32" s="429"/>
    </row>
    <row r="33" spans="2:16" s="42" customFormat="1" ht="30" customHeight="1">
      <c r="B33" s="319"/>
      <c r="C33" s="434"/>
      <c r="D33" s="435"/>
      <c r="E33" s="320"/>
      <c r="F33" s="434"/>
      <c r="G33" s="435"/>
      <c r="H33" s="320"/>
      <c r="I33" s="462"/>
      <c r="J33" s="463"/>
      <c r="K33" s="312"/>
      <c r="L33" s="456"/>
      <c r="M33" s="457"/>
      <c r="N33" s="313"/>
      <c r="O33" s="430"/>
      <c r="P33" s="431"/>
    </row>
    <row r="34" spans="2:16" s="43" customFormat="1" ht="12.95" customHeight="1">
      <c r="B34" s="411" t="s">
        <v>48</v>
      </c>
      <c r="C34" s="412"/>
      <c r="D34" s="362" t="s">
        <v>133</v>
      </c>
      <c r="E34" s="412" t="s">
        <v>48</v>
      </c>
      <c r="F34" s="412"/>
      <c r="G34" s="362" t="s">
        <v>113</v>
      </c>
      <c r="H34" s="412" t="s">
        <v>48</v>
      </c>
      <c r="I34" s="412"/>
      <c r="J34" s="362" t="s">
        <v>219</v>
      </c>
      <c r="K34" s="449" t="s">
        <v>48</v>
      </c>
      <c r="L34" s="450"/>
      <c r="M34" s="363" t="s">
        <v>220</v>
      </c>
      <c r="N34" s="417" t="s">
        <v>48</v>
      </c>
      <c r="O34" s="412"/>
      <c r="P34" s="362" t="s">
        <v>134</v>
      </c>
    </row>
    <row r="35" spans="2:16" s="43" customFormat="1" ht="12.95" customHeight="1">
      <c r="B35" s="413" t="s">
        <v>179</v>
      </c>
      <c r="C35" s="414"/>
      <c r="D35" s="364" t="s">
        <v>180</v>
      </c>
      <c r="E35" s="413" t="s">
        <v>179</v>
      </c>
      <c r="F35" s="414"/>
      <c r="G35" s="364" t="s">
        <v>180</v>
      </c>
      <c r="H35" s="413" t="s">
        <v>179</v>
      </c>
      <c r="I35" s="414"/>
      <c r="J35" s="364" t="s">
        <v>180</v>
      </c>
      <c r="K35" s="413" t="s">
        <v>179</v>
      </c>
      <c r="L35" s="414"/>
      <c r="M35" s="364" t="s">
        <v>180</v>
      </c>
      <c r="N35" s="413" t="s">
        <v>179</v>
      </c>
      <c r="O35" s="414"/>
      <c r="P35" s="364" t="s">
        <v>180</v>
      </c>
    </row>
    <row r="36" spans="2:16" s="42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19" customFormat="1" ht="30.75" customHeight="1">
      <c r="B37" s="37"/>
      <c r="C37" s="476" t="s">
        <v>91</v>
      </c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</row>
    <row r="38" spans="2:16" s="219" customFormat="1" ht="15.75">
      <c r="B38" s="477"/>
      <c r="C38" s="478"/>
      <c r="D38" s="479"/>
      <c r="E38" s="477"/>
      <c r="F38" s="478"/>
      <c r="G38" s="479"/>
      <c r="H38" s="477"/>
      <c r="I38" s="478"/>
      <c r="J38" s="479"/>
      <c r="K38" s="477"/>
      <c r="L38" s="478"/>
      <c r="M38" s="479"/>
      <c r="N38" s="477"/>
      <c r="O38" s="478"/>
      <c r="P38" s="479"/>
    </row>
    <row r="39" spans="2:16" s="219" customFormat="1" ht="21.95" customHeight="1">
      <c r="B39" s="220"/>
      <c r="C39" s="428" t="str">
        <f>'JL ŠKOLKA'!B8</f>
        <v>Ovocná kobliha, mléko</v>
      </c>
      <c r="D39" s="429"/>
      <c r="E39" s="220"/>
      <c r="F39" s="428" t="str">
        <f>'JL ŠKOLKA'!D8</f>
        <v>Dalamánková večka se sýrovo-ředkvičkovou pomazánkou, jablko</v>
      </c>
      <c r="G39" s="429"/>
      <c r="H39" s="220"/>
      <c r="I39" s="428" t="str">
        <f>'JL ŠKOLKA'!F8</f>
        <v>Toastový chléb s pomazánkou ze sušených rajčat a šunky</v>
      </c>
      <c r="J39" s="429"/>
      <c r="K39" s="220"/>
      <c r="L39" s="428" t="str">
        <f>'JL ŠKOLKA'!H8</f>
        <v>Rohlík s jemnou kuřecí pomazánkou, zelenina</v>
      </c>
      <c r="M39" s="429"/>
      <c r="N39" s="220"/>
      <c r="O39" s="428" t="str">
        <f>'JL ŠKOLKA'!J8</f>
        <v>Chléb s vajíčkovou pomazánkou a tvarohem, ovoce</v>
      </c>
      <c r="P39" s="429"/>
    </row>
    <row r="40" spans="2:16" s="219" customFormat="1" ht="21.95" customHeight="1">
      <c r="B40" s="221"/>
      <c r="C40" s="430"/>
      <c r="D40" s="475"/>
      <c r="E40" s="221"/>
      <c r="F40" s="430"/>
      <c r="G40" s="475"/>
      <c r="H40" s="221"/>
      <c r="I40" s="430"/>
      <c r="J40" s="475"/>
      <c r="K40" s="221"/>
      <c r="L40" s="430"/>
      <c r="M40" s="475"/>
      <c r="N40" s="221"/>
      <c r="O40" s="430"/>
      <c r="P40" s="475"/>
    </row>
    <row r="41" spans="2:16" s="219" customFormat="1" ht="15">
      <c r="B41" s="417"/>
      <c r="C41" s="412"/>
      <c r="D41" s="222"/>
      <c r="E41" s="417"/>
      <c r="F41" s="412"/>
      <c r="G41" s="222"/>
      <c r="H41" s="417"/>
      <c r="I41" s="412"/>
      <c r="J41" s="222"/>
      <c r="K41" s="417"/>
      <c r="L41" s="412"/>
      <c r="M41" s="222"/>
      <c r="N41" s="417"/>
      <c r="O41" s="412"/>
      <c r="P41" s="222"/>
    </row>
    <row r="42" spans="2:16" s="219" customFormat="1" ht="15">
      <c r="B42" s="470"/>
      <c r="C42" s="471"/>
      <c r="D42" s="223"/>
      <c r="E42" s="470"/>
      <c r="F42" s="471"/>
      <c r="G42" s="223"/>
      <c r="H42" s="470"/>
      <c r="I42" s="471"/>
      <c r="J42" s="223"/>
      <c r="K42" s="470"/>
      <c r="L42" s="471"/>
      <c r="M42" s="223"/>
      <c r="N42" s="470"/>
      <c r="O42" s="471"/>
      <c r="P42" s="223"/>
    </row>
    <row r="43" spans="2:16" s="219" customFormat="1" ht="15"/>
    <row r="44" spans="2:16" s="219" customFormat="1" ht="15.75">
      <c r="B44" s="467"/>
      <c r="C44" s="468"/>
      <c r="D44" s="469"/>
      <c r="E44" s="467"/>
      <c r="F44" s="468"/>
      <c r="G44" s="469"/>
      <c r="H44" s="467"/>
      <c r="I44" s="468"/>
      <c r="J44" s="469"/>
      <c r="K44" s="467"/>
      <c r="L44" s="468"/>
      <c r="M44" s="469"/>
      <c r="N44" s="467"/>
      <c r="O44" s="468"/>
      <c r="P44" s="469"/>
    </row>
    <row r="45" spans="2:16" s="219" customFormat="1" ht="21.95" customHeight="1">
      <c r="B45" s="220"/>
      <c r="C45" s="428" t="str">
        <f>'JL ŠKOLKA'!B20</f>
        <v>Rohlík s pomazánkovým máslem a plátkovým sýrem, zelenina</v>
      </c>
      <c r="D45" s="429"/>
      <c r="E45" s="220"/>
      <c r="F45" s="428" t="str">
        <f>'JL ŠKOLKA'!D20</f>
        <v>Tvarohový dezert s ovocem</v>
      </c>
      <c r="G45" s="429"/>
      <c r="H45" s="220"/>
      <c r="I45" s="428" t="str">
        <f>'JL ŠKOLKA'!F20</f>
        <v>Obložená houska, čerstvá zelenina</v>
      </c>
      <c r="J45" s="429"/>
      <c r="K45" s="220"/>
      <c r="L45" s="428" t="str">
        <f>'JL ŠKOLKA'!H20</f>
        <v>Chia jogurt s ananasem a hruškami, piškoty</v>
      </c>
      <c r="M45" s="429"/>
      <c r="N45" s="220"/>
      <c r="O45" s="428" t="str">
        <f>'JL ŠKOLKA'!J20</f>
        <v>Jahodový koláč s drobenkou, mléko</v>
      </c>
      <c r="P45" s="429"/>
    </row>
    <row r="46" spans="2:16" s="219" customFormat="1" ht="21.95" customHeight="1">
      <c r="B46" s="221"/>
      <c r="C46" s="430"/>
      <c r="D46" s="475"/>
      <c r="E46" s="221"/>
      <c r="F46" s="430"/>
      <c r="G46" s="475"/>
      <c r="H46" s="221"/>
      <c r="I46" s="430"/>
      <c r="J46" s="475"/>
      <c r="K46" s="221"/>
      <c r="L46" s="430"/>
      <c r="M46" s="475"/>
      <c r="N46" s="221"/>
      <c r="O46" s="430"/>
      <c r="P46" s="475"/>
    </row>
    <row r="47" spans="2:16" s="219" customFormat="1" ht="15">
      <c r="B47" s="417"/>
      <c r="C47" s="412"/>
      <c r="D47" s="222"/>
      <c r="E47" s="417"/>
      <c r="F47" s="412"/>
      <c r="G47" s="222"/>
      <c r="H47" s="417"/>
      <c r="I47" s="412"/>
      <c r="J47" s="222"/>
      <c r="K47" s="417"/>
      <c r="L47" s="412"/>
      <c r="M47" s="222"/>
      <c r="N47" s="417"/>
      <c r="O47" s="412"/>
      <c r="P47" s="222"/>
    </row>
    <row r="48" spans="2:16" s="219" customFormat="1" ht="15">
      <c r="B48" s="470"/>
      <c r="C48" s="471"/>
      <c r="D48" s="223"/>
      <c r="E48" s="470"/>
      <c r="F48" s="471"/>
      <c r="G48" s="223"/>
      <c r="H48" s="470"/>
      <c r="I48" s="471"/>
      <c r="J48" s="223"/>
      <c r="K48" s="470"/>
      <c r="L48" s="471"/>
      <c r="M48" s="223"/>
      <c r="N48" s="470"/>
      <c r="O48" s="471"/>
      <c r="P48" s="223"/>
    </row>
    <row r="51" spans="1:16" ht="15">
      <c r="A51" s="348" t="s">
        <v>167</v>
      </c>
      <c r="B51" s="485" t="s">
        <v>162</v>
      </c>
      <c r="C51" s="486"/>
      <c r="D51" s="487"/>
      <c r="E51" s="485" t="s">
        <v>162</v>
      </c>
      <c r="F51" s="486"/>
      <c r="G51" s="487"/>
      <c r="H51" s="485" t="s">
        <v>162</v>
      </c>
      <c r="I51" s="486"/>
      <c r="J51" s="487"/>
      <c r="K51" s="485" t="s">
        <v>162</v>
      </c>
      <c r="L51" s="486"/>
      <c r="M51" s="487"/>
      <c r="N51" s="485" t="s">
        <v>162</v>
      </c>
      <c r="O51" s="486"/>
      <c r="P51" s="487"/>
    </row>
    <row r="52" spans="1:16" ht="14.25" customHeight="1">
      <c r="B52" s="349"/>
      <c r="C52" s="488" t="s">
        <v>168</v>
      </c>
      <c r="D52" s="489"/>
      <c r="E52" s="349"/>
      <c r="F52" s="488" t="s">
        <v>169</v>
      </c>
      <c r="G52" s="489"/>
      <c r="H52" s="349"/>
      <c r="I52" s="488" t="s">
        <v>190</v>
      </c>
      <c r="J52" s="489"/>
      <c r="K52" s="349"/>
      <c r="L52" s="488" t="s">
        <v>170</v>
      </c>
      <c r="M52" s="492"/>
      <c r="N52" s="349"/>
      <c r="O52" s="488" t="s">
        <v>171</v>
      </c>
      <c r="P52" s="494"/>
    </row>
    <row r="53" spans="1:16">
      <c r="B53" s="350"/>
      <c r="C53" s="490"/>
      <c r="D53" s="491"/>
      <c r="E53" s="350"/>
      <c r="F53" s="490"/>
      <c r="G53" s="491"/>
      <c r="H53" s="350"/>
      <c r="I53" s="490"/>
      <c r="J53" s="491"/>
      <c r="K53" s="350"/>
      <c r="L53" s="490"/>
      <c r="M53" s="493"/>
      <c r="N53" s="350"/>
      <c r="O53" s="490"/>
      <c r="P53" s="491"/>
    </row>
    <row r="54" spans="1:16">
      <c r="B54" s="480" t="s">
        <v>48</v>
      </c>
      <c r="C54" s="481"/>
      <c r="D54" s="358" t="s">
        <v>172</v>
      </c>
      <c r="E54" s="480" t="s">
        <v>48</v>
      </c>
      <c r="F54" s="481"/>
      <c r="G54" s="359">
        <v>9.6</v>
      </c>
      <c r="H54" s="480" t="s">
        <v>48</v>
      </c>
      <c r="I54" s="481"/>
      <c r="J54" s="358" t="s">
        <v>173</v>
      </c>
      <c r="K54" s="480" t="s">
        <v>48</v>
      </c>
      <c r="L54" s="481"/>
      <c r="M54" s="358" t="s">
        <v>174</v>
      </c>
      <c r="N54" s="480" t="s">
        <v>48</v>
      </c>
      <c r="O54" s="481"/>
      <c r="P54" s="358" t="s">
        <v>175</v>
      </c>
    </row>
    <row r="55" spans="1:16">
      <c r="B55" s="482"/>
      <c r="C55" s="483"/>
      <c r="D55" s="351"/>
      <c r="E55" s="484"/>
      <c r="F55" s="483"/>
      <c r="G55" s="351"/>
      <c r="H55" s="484"/>
      <c r="I55" s="483"/>
      <c r="J55" s="351"/>
      <c r="K55" s="484"/>
      <c r="L55" s="483"/>
      <c r="M55" s="351"/>
      <c r="N55" s="484"/>
      <c r="O55" s="483"/>
      <c r="P55" s="351"/>
    </row>
  </sheetData>
  <sheetProtection selectLockedCells="1" selectUnlockedCells="1"/>
  <mergeCells count="17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E42:F42"/>
    <mergeCell ref="H42:I42"/>
    <mergeCell ref="N42:O42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N26:O26"/>
    <mergeCell ref="K25:L25"/>
    <mergeCell ref="K26:L26"/>
    <mergeCell ref="K30:L30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H25:I25"/>
    <mergeCell ref="H26:I26"/>
    <mergeCell ref="L32:M33"/>
    <mergeCell ref="K34:L34"/>
    <mergeCell ref="B34:C34"/>
    <mergeCell ref="E35:F35"/>
    <mergeCell ref="H35:I35"/>
    <mergeCell ref="B35:C35"/>
    <mergeCell ref="F19:G20"/>
    <mergeCell ref="L19:M20"/>
    <mergeCell ref="K21:L21"/>
    <mergeCell ref="C32:D33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I32:J33"/>
    <mergeCell ref="H34:I34"/>
    <mergeCell ref="O19:P20"/>
    <mergeCell ref="N21:O21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N31:P31"/>
    <mergeCell ref="N34:O34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H18:J18"/>
    <mergeCell ref="K18:M18"/>
    <mergeCell ref="E16:F16"/>
    <mergeCell ref="K16:L16"/>
    <mergeCell ref="E17:F17"/>
    <mergeCell ref="H17:I17"/>
    <mergeCell ref="O15:P15"/>
    <mergeCell ref="N16:O16"/>
    <mergeCell ref="H14:I14"/>
    <mergeCell ref="I15:J15"/>
    <mergeCell ref="K17:L17"/>
    <mergeCell ref="E14:F14"/>
  </mergeCells>
  <phoneticPr fontId="16" type="noConversion"/>
  <printOptions horizontalCentered="1" verticalCentered="1"/>
  <pageMargins left="0" right="0" top="0.98425196850393704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88</v>
      </c>
      <c r="E3" s="50"/>
      <c r="F3" s="50"/>
      <c r="G3" s="50"/>
      <c r="H3" s="49" t="s">
        <v>14</v>
      </c>
      <c r="I3" s="94">
        <v>731438138</v>
      </c>
      <c r="J3" s="50"/>
      <c r="K3" s="50"/>
      <c r="L3" s="50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200" t="s">
        <v>59</v>
      </c>
      <c r="B9" s="201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200" t="s">
        <v>60</v>
      </c>
      <c r="B10" s="201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200" t="s">
        <v>84</v>
      </c>
      <c r="B11" s="202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200" t="s">
        <v>86</v>
      </c>
      <c r="B12" s="203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200" t="s">
        <v>85</v>
      </c>
      <c r="B13" s="203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200" t="s">
        <v>87</v>
      </c>
      <c r="B14" s="204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05"/>
      <c r="B17" s="206"/>
      <c r="C17" s="207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205"/>
      <c r="B18" s="95"/>
      <c r="C18" s="207"/>
      <c r="D18" s="208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205"/>
      <c r="B19" s="206"/>
      <c r="C19" s="207"/>
      <c r="D19" s="208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SLEVÁRNA SAINT GOBAIN - BEROUN</v>
      </c>
      <c r="E30" s="50"/>
      <c r="F30" s="50"/>
      <c r="G30" s="50"/>
      <c r="H30" s="49" t="s">
        <v>14</v>
      </c>
      <c r="I30" s="94">
        <f>I3</f>
        <v>731438138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200" t="s">
        <v>59</v>
      </c>
      <c r="B36" s="201"/>
      <c r="C36" s="115" t="str">
        <f>JL!F12</f>
        <v>Hovězí vývar s vaječnou sedlinou</v>
      </c>
      <c r="D36" s="10"/>
      <c r="E36" s="20" t="s">
        <v>31</v>
      </c>
      <c r="F36" s="89"/>
      <c r="G36" s="23"/>
      <c r="H36" s="24"/>
      <c r="I36" s="24"/>
      <c r="J36" s="25"/>
      <c r="K36" s="95"/>
      <c r="L36" s="101"/>
      <c r="M36" s="96"/>
    </row>
    <row r="37" spans="1:13" ht="18.95" customHeight="1">
      <c r="A37" s="200" t="s">
        <v>60</v>
      </c>
      <c r="B37" s="201"/>
      <c r="C37" s="93" t="str">
        <f>JL!F15</f>
        <v>Gulášová</v>
      </c>
      <c r="D37" s="10"/>
      <c r="E37" s="97" t="s">
        <v>31</v>
      </c>
      <c r="F37" s="89"/>
      <c r="G37" s="102"/>
      <c r="H37" s="24"/>
      <c r="I37" s="26"/>
      <c r="J37" s="25"/>
      <c r="K37" s="9"/>
      <c r="L37" s="101"/>
      <c r="M37" s="10"/>
    </row>
    <row r="38" spans="1:13" ht="18.95" customHeight="1">
      <c r="A38" s="200" t="s">
        <v>84</v>
      </c>
      <c r="B38" s="202"/>
      <c r="C38" s="104" t="str">
        <f>JL!F19</f>
        <v>Maminčino kuře s játry, žampiony a těstovinami (pečená kuřecí stehna)</v>
      </c>
      <c r="D38" s="10"/>
      <c r="E38" s="20" t="s">
        <v>31</v>
      </c>
      <c r="F38" s="89"/>
      <c r="G38" s="117"/>
      <c r="H38" s="24"/>
      <c r="I38" s="26"/>
      <c r="J38" s="25"/>
      <c r="K38" s="95"/>
      <c r="L38" s="106"/>
      <c r="M38" s="96"/>
    </row>
    <row r="39" spans="1:13" ht="18.95" customHeight="1">
      <c r="A39" s="200" t="s">
        <v>86</v>
      </c>
      <c r="B39" s="203"/>
      <c r="C39" s="104" t="str">
        <f>JL!F23</f>
        <v>Segedínský guláš z vepřové plece, houskové knedlíky</v>
      </c>
      <c r="D39" s="10"/>
      <c r="E39" s="97" t="s">
        <v>31</v>
      </c>
      <c r="F39" s="89"/>
      <c r="G39" s="27"/>
      <c r="H39" s="24"/>
      <c r="I39" s="28"/>
      <c r="J39" s="25"/>
      <c r="K39" s="95"/>
      <c r="L39" s="106"/>
      <c r="M39" s="96"/>
    </row>
    <row r="40" spans="1:13" ht="18.95" customHeight="1">
      <c r="A40" s="200" t="s">
        <v>85</v>
      </c>
      <c r="B40" s="203"/>
      <c r="C40" s="104" t="str">
        <f>JL!F27</f>
        <v>Zapečené těstoviny s brokolicí, smetanou, vejci a sýrem</v>
      </c>
      <c r="D40" s="10"/>
      <c r="E40" s="20" t="s">
        <v>31</v>
      </c>
      <c r="F40" s="89"/>
      <c r="G40" s="27"/>
      <c r="H40" s="24"/>
      <c r="I40" s="28"/>
      <c r="J40" s="25"/>
      <c r="K40" s="9"/>
      <c r="L40" s="101"/>
      <c r="M40" s="10"/>
    </row>
    <row r="41" spans="1:13" ht="18.95" customHeight="1">
      <c r="A41" s="200" t="s">
        <v>87</v>
      </c>
      <c r="B41" s="204"/>
      <c r="C41" s="104" t="str">
        <f>JL!F32</f>
        <v>Vepřové nudličky se smetanou a chilli, štouchané brambory s pařitkou</v>
      </c>
      <c r="D41" s="10"/>
      <c r="E41" s="20" t="s">
        <v>31</v>
      </c>
      <c r="F41" s="89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89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9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SLEVÁRNA SAINT GOBAIN - BEROUN</v>
      </c>
      <c r="E57" s="50"/>
      <c r="F57" s="50"/>
      <c r="G57" s="50"/>
      <c r="H57" s="49" t="s">
        <v>14</v>
      </c>
      <c r="I57" s="94">
        <f>I30</f>
        <v>731438138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200" t="s">
        <v>59</v>
      </c>
      <c r="B63" s="201"/>
      <c r="C63" s="115" t="str">
        <f>JL!I12</f>
        <v>Slepičí vývar s krupkami, čočkou a rýží</v>
      </c>
      <c r="D63" s="10"/>
      <c r="E63" s="20" t="s">
        <v>31</v>
      </c>
      <c r="F63" s="89"/>
      <c r="G63" s="23"/>
      <c r="H63" s="24"/>
      <c r="I63" s="24"/>
      <c r="J63" s="25"/>
      <c r="K63" s="95"/>
      <c r="L63" s="101"/>
      <c r="M63" s="96"/>
    </row>
    <row r="64" spans="1:13" ht="18.95" customHeight="1">
      <c r="A64" s="200" t="s">
        <v>60</v>
      </c>
      <c r="B64" s="201"/>
      <c r="C64" s="93" t="str">
        <f>JL!I15</f>
        <v>Bulharská s masem</v>
      </c>
      <c r="D64" s="10"/>
      <c r="E64" s="97" t="s">
        <v>31</v>
      </c>
      <c r="F64" s="89"/>
      <c r="G64" s="102"/>
      <c r="H64" s="24"/>
      <c r="I64" s="26"/>
      <c r="J64" s="25"/>
      <c r="K64" s="9"/>
      <c r="L64" s="101"/>
      <c r="M64" s="10"/>
    </row>
    <row r="65" spans="1:13" ht="18.95" customHeight="1">
      <c r="A65" s="200" t="s">
        <v>84</v>
      </c>
      <c r="B65" s="202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89"/>
      <c r="G65" s="27"/>
      <c r="H65" s="24"/>
      <c r="I65" s="26"/>
      <c r="J65" s="25"/>
      <c r="K65" s="95"/>
      <c r="L65" s="106"/>
      <c r="M65" s="96"/>
    </row>
    <row r="66" spans="1:13" ht="18.95" customHeight="1">
      <c r="A66" s="200" t="s">
        <v>86</v>
      </c>
      <c r="B66" s="203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89"/>
      <c r="G66" s="27"/>
      <c r="H66" s="24"/>
      <c r="I66" s="28"/>
      <c r="J66" s="25"/>
      <c r="K66" s="95"/>
      <c r="L66" s="106"/>
      <c r="M66" s="96"/>
    </row>
    <row r="67" spans="1:13" ht="18.95" customHeight="1">
      <c r="A67" s="200" t="s">
        <v>85</v>
      </c>
      <c r="B67" s="203"/>
      <c r="C67" s="104" t="str">
        <f>JL!I27</f>
        <v>Jablková žemlovka s tvarohem a rozinkami</v>
      </c>
      <c r="D67" s="10"/>
      <c r="E67" s="20" t="s">
        <v>31</v>
      </c>
      <c r="F67" s="89"/>
      <c r="G67" s="27"/>
      <c r="H67" s="24"/>
      <c r="I67" s="28"/>
      <c r="J67" s="25"/>
      <c r="K67" s="9"/>
      <c r="L67" s="101"/>
      <c r="M67" s="10"/>
    </row>
    <row r="68" spans="1:13" ht="18.95" customHeight="1">
      <c r="A68" s="200" t="s">
        <v>87</v>
      </c>
      <c r="B68" s="204"/>
      <c r="C68" s="104" t="e">
        <f>JL!#REF!</f>
        <v>#REF!</v>
      </c>
      <c r="D68" s="10"/>
      <c r="E68" s="20" t="s">
        <v>31</v>
      </c>
      <c r="F68" s="89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89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9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SLEVÁRNA SAINT GOBAIN - BEROUN</v>
      </c>
      <c r="E84" s="50"/>
      <c r="F84" s="50"/>
      <c r="G84" s="50"/>
      <c r="H84" s="49" t="s">
        <v>14</v>
      </c>
      <c r="I84" s="94">
        <f>I57</f>
        <v>731438138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200" t="s">
        <v>59</v>
      </c>
      <c r="B90" s="201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200" t="s">
        <v>60</v>
      </c>
      <c r="B91" s="201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200" t="s">
        <v>84</v>
      </c>
      <c r="B92" s="202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200" t="s">
        <v>86</v>
      </c>
      <c r="B93" s="203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200" t="s">
        <v>85</v>
      </c>
      <c r="B94" s="203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200" t="s">
        <v>87</v>
      </c>
      <c r="B95" s="204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SLEVÁRNA SAINT GOBAIN - BEROUN</v>
      </c>
      <c r="E111" s="50"/>
      <c r="F111" s="50"/>
      <c r="G111" s="50"/>
      <c r="H111" s="49" t="s">
        <v>14</v>
      </c>
      <c r="I111" s="94">
        <f>I84</f>
        <v>731438138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200" t="s">
        <v>59</v>
      </c>
      <c r="B117" s="201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200" t="s">
        <v>60</v>
      </c>
      <c r="B118" s="201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200" t="s">
        <v>84</v>
      </c>
      <c r="B119" s="202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200" t="s">
        <v>86</v>
      </c>
      <c r="B120" s="203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200" t="s">
        <v>85</v>
      </c>
      <c r="B121" s="203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200" t="s">
        <v>87</v>
      </c>
      <c r="B122" s="204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105</v>
      </c>
      <c r="E3" s="50"/>
      <c r="F3" s="50"/>
      <c r="G3" s="50"/>
      <c r="H3" s="49" t="s">
        <v>14</v>
      </c>
      <c r="I3" s="197"/>
      <c r="J3" s="199"/>
      <c r="K3" s="198"/>
      <c r="L3" s="199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200" t="s">
        <v>59</v>
      </c>
      <c r="B9" s="201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200" t="s">
        <v>60</v>
      </c>
      <c r="B10" s="201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200" t="s">
        <v>84</v>
      </c>
      <c r="B11" s="202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200" t="s">
        <v>86</v>
      </c>
      <c r="B12" s="203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200" t="s">
        <v>85</v>
      </c>
      <c r="B13" s="203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200" t="s">
        <v>87</v>
      </c>
      <c r="B14" s="204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242" t="s">
        <v>108</v>
      </c>
      <c r="B16" s="95"/>
      <c r="C16" s="104" t="str">
        <f>'JL ŠKOLKA'!B8</f>
        <v>Ovocná kobliha, mléko</v>
      </c>
      <c r="D16" s="10"/>
      <c r="E16" s="20" t="s">
        <v>109</v>
      </c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42" t="s">
        <v>107</v>
      </c>
      <c r="B17" s="9"/>
      <c r="C17" s="241" t="str">
        <f>'JL ŠKOLKA'!B20</f>
        <v>Rohlík s pomazánkovým máslem a plátkovým sýrem, zelenina</v>
      </c>
      <c r="D17" s="112"/>
      <c r="E17" s="20" t="s">
        <v>109</v>
      </c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MŠ PETRKLÍČ + ZŠ PETRKLÍČ</v>
      </c>
      <c r="E30" s="50"/>
      <c r="F30" s="50"/>
      <c r="G30" s="50"/>
      <c r="H30" s="49" t="s">
        <v>14</v>
      </c>
      <c r="I30" s="94">
        <f>I3</f>
        <v>0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Hovězí vývar s vaječnou sedlinou</v>
      </c>
      <c r="D36" s="10"/>
      <c r="E36" s="20" t="s">
        <v>31</v>
      </c>
      <c r="F36" s="89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Gulášová</v>
      </c>
      <c r="D37" s="10"/>
      <c r="E37" s="97" t="s">
        <v>31</v>
      </c>
      <c r="F37" s="89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Maminčino kuře s játry, žampiony a těstovinami (pečená kuřecí stehna)</v>
      </c>
      <c r="D38" s="10"/>
      <c r="E38" s="20" t="s">
        <v>31</v>
      </c>
      <c r="F38" s="89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Segedínský guláš z vepřové plece, houskové knedlíky</v>
      </c>
      <c r="D39" s="10"/>
      <c r="E39" s="97" t="s">
        <v>31</v>
      </c>
      <c r="F39" s="89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Zapečené těstoviny s brokolicí, smetanou, vejci a sýrem</v>
      </c>
      <c r="D40" s="10"/>
      <c r="E40" s="20" t="s">
        <v>31</v>
      </c>
      <c r="F40" s="89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Vepřové nudličky se smetanou a chilli, štouchané brambory s pařitkou</v>
      </c>
      <c r="D41" s="10"/>
      <c r="E41" s="20" t="s">
        <v>31</v>
      </c>
      <c r="F41" s="89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89"/>
      <c r="G42" s="27"/>
      <c r="H42" s="24"/>
      <c r="I42" s="116"/>
      <c r="J42" s="25"/>
      <c r="K42" s="9"/>
      <c r="L42" s="101"/>
      <c r="M42" s="10"/>
    </row>
    <row r="43" spans="1:13" ht="18.95" customHeight="1">
      <c r="A43" s="242" t="s">
        <v>108</v>
      </c>
      <c r="B43" s="95"/>
      <c r="C43" s="104" t="str">
        <f>'JL ŠKOLKA'!D8</f>
        <v>Dalamánková večka se sýrovo-ředkvičkovou pomazánkou, jablko</v>
      </c>
      <c r="D43" s="10"/>
      <c r="E43" s="20" t="s">
        <v>109</v>
      </c>
      <c r="F43" s="89"/>
      <c r="G43" s="29"/>
      <c r="H43" s="24"/>
      <c r="I43" s="28"/>
      <c r="J43" s="25"/>
      <c r="K43" s="95"/>
      <c r="L43" s="106"/>
      <c r="M43" s="96"/>
    </row>
    <row r="44" spans="1:13" ht="18.95" customHeight="1">
      <c r="A44" s="242" t="s">
        <v>107</v>
      </c>
      <c r="B44" s="9"/>
      <c r="C44" s="241" t="str">
        <f>'JL ŠKOLKA'!D20</f>
        <v>Tvarohový dezert s ovocem</v>
      </c>
      <c r="D44" s="112"/>
      <c r="E44" s="20" t="s">
        <v>109</v>
      </c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MŠ PETRKLÍČ + ZŠ PETRKLÍČ</v>
      </c>
      <c r="E57" s="50"/>
      <c r="F57" s="50"/>
      <c r="G57" s="50"/>
      <c r="H57" s="49" t="s">
        <v>14</v>
      </c>
      <c r="I57" s="94">
        <f>I3</f>
        <v>0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Slepičí vývar s krupkami, čočkou a rýží</v>
      </c>
      <c r="D63" s="10"/>
      <c r="E63" s="20" t="s">
        <v>31</v>
      </c>
      <c r="F63" s="89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Bulharská s masem</v>
      </c>
      <c r="D64" s="10"/>
      <c r="E64" s="97" t="s">
        <v>31</v>
      </c>
      <c r="F64" s="89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89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89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Jablková žemlovka s tvarohem a rozinkami</v>
      </c>
      <c r="D67" s="10"/>
      <c r="E67" s="20" t="s">
        <v>31</v>
      </c>
      <c r="F67" s="89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e">
        <f>JL!#REF!</f>
        <v>#REF!</v>
      </c>
      <c r="D68" s="10"/>
      <c r="E68" s="20" t="s">
        <v>31</v>
      </c>
      <c r="F68" s="89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89"/>
      <c r="G69" s="27"/>
      <c r="H69" s="24"/>
      <c r="I69" s="28"/>
      <c r="J69" s="25"/>
      <c r="K69" s="9"/>
      <c r="L69" s="101"/>
      <c r="M69" s="10"/>
    </row>
    <row r="70" spans="1:13" ht="18.95" customHeight="1">
      <c r="A70" s="242" t="s">
        <v>108</v>
      </c>
      <c r="B70" s="95"/>
      <c r="C70" s="104" t="str">
        <f>'JL ŠKOLKA'!F8</f>
        <v>Toastový chléb s pomazánkou ze sušených rajčat a šunky</v>
      </c>
      <c r="D70" s="10"/>
      <c r="E70" s="20" t="s">
        <v>109</v>
      </c>
      <c r="F70" s="89"/>
      <c r="G70" s="29"/>
      <c r="H70" s="24"/>
      <c r="I70" s="28"/>
      <c r="J70" s="25"/>
      <c r="K70" s="95"/>
      <c r="L70" s="106"/>
      <c r="M70" s="96"/>
    </row>
    <row r="71" spans="1:13" ht="18.95" customHeight="1">
      <c r="A71" s="242" t="s">
        <v>107</v>
      </c>
      <c r="B71" s="9"/>
      <c r="C71" s="241" t="str">
        <f>'JL ŠKOLKA'!F20</f>
        <v>Obložená houska, čerstvá zelenina</v>
      </c>
      <c r="D71" s="112"/>
      <c r="E71" s="20" t="s">
        <v>109</v>
      </c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MŠ PETRKLÍČ + ZŠ PETRKLÍČ</v>
      </c>
      <c r="E84" s="50"/>
      <c r="F84" s="50"/>
      <c r="G84" s="50"/>
      <c r="H84" s="49" t="s">
        <v>14</v>
      </c>
      <c r="I84" s="94">
        <f>I57</f>
        <v>0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242" t="s">
        <v>108</v>
      </c>
      <c r="B97" s="95"/>
      <c r="C97" s="104" t="str">
        <f>'JL ŠKOLKA'!H8</f>
        <v>Rohlík s jemnou kuřecí pomazánkou, zelenina</v>
      </c>
      <c r="D97" s="10"/>
      <c r="E97" s="20" t="s">
        <v>109</v>
      </c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242" t="s">
        <v>107</v>
      </c>
      <c r="B98" s="9"/>
      <c r="C98" s="241" t="str">
        <f>'JL ŠKOLKA'!H20</f>
        <v>Chia jogurt s ananasem a hruškami, piškoty</v>
      </c>
      <c r="D98" s="112"/>
      <c r="E98" s="20" t="s">
        <v>109</v>
      </c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MŠ PETRKLÍČ + ZŠ PETRKLÍČ</v>
      </c>
      <c r="E111" s="50"/>
      <c r="F111" s="50"/>
      <c r="G111" s="50"/>
      <c r="H111" s="49" t="s">
        <v>14</v>
      </c>
      <c r="I111" s="94">
        <f>I84</f>
        <v>0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242" t="s">
        <v>108</v>
      </c>
      <c r="B124" s="95"/>
      <c r="C124" s="104" t="str">
        <f>'JL ŠKOLKA'!J8</f>
        <v>Chléb s vajíčkovou pomazánkou a tvarohem, ovoce</v>
      </c>
      <c r="D124" s="10"/>
      <c r="E124" s="20" t="s">
        <v>109</v>
      </c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242" t="s">
        <v>107</v>
      </c>
      <c r="B125" s="9"/>
      <c r="C125" s="241" t="str">
        <f>'JL ŠKOLKA'!J20</f>
        <v>Jahodový koláč s drobenkou, mléko</v>
      </c>
      <c r="D125" s="112"/>
      <c r="E125" s="20" t="s">
        <v>109</v>
      </c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106</v>
      </c>
      <c r="E3" s="50"/>
      <c r="F3" s="50"/>
      <c r="G3" s="50"/>
      <c r="H3" s="49" t="s">
        <v>14</v>
      </c>
      <c r="I3" s="197"/>
      <c r="J3" s="199"/>
      <c r="K3" s="198"/>
      <c r="L3" s="199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200" t="s">
        <v>59</v>
      </c>
      <c r="B9" s="201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200" t="s">
        <v>60</v>
      </c>
      <c r="B10" s="201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200" t="s">
        <v>84</v>
      </c>
      <c r="B11" s="202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200" t="s">
        <v>86</v>
      </c>
      <c r="B12" s="203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200" t="s">
        <v>85</v>
      </c>
      <c r="B13" s="203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200" t="s">
        <v>87</v>
      </c>
      <c r="B14" s="204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ZŠ BROUČCI</v>
      </c>
      <c r="E30" s="50"/>
      <c r="F30" s="50"/>
      <c r="G30" s="50"/>
      <c r="H30" s="49" t="s">
        <v>14</v>
      </c>
      <c r="I30" s="94">
        <f>I3</f>
        <v>0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Hovězí vývar s vaječnou sedlinou</v>
      </c>
      <c r="D36" s="10"/>
      <c r="E36" s="20" t="s">
        <v>31</v>
      </c>
      <c r="F36" s="89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Gulášová</v>
      </c>
      <c r="D37" s="10"/>
      <c r="E37" s="97" t="s">
        <v>31</v>
      </c>
      <c r="F37" s="89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Maminčino kuře s játry, žampiony a těstovinami (pečená kuřecí stehna)</v>
      </c>
      <c r="D38" s="10"/>
      <c r="E38" s="20" t="s">
        <v>31</v>
      </c>
      <c r="F38" s="89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Segedínský guláš z vepřové plece, houskové knedlíky</v>
      </c>
      <c r="D39" s="10"/>
      <c r="E39" s="97" t="s">
        <v>31</v>
      </c>
      <c r="F39" s="89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Zapečené těstoviny s brokolicí, smetanou, vejci a sýrem</v>
      </c>
      <c r="D40" s="10"/>
      <c r="E40" s="20" t="s">
        <v>31</v>
      </c>
      <c r="F40" s="89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Vepřové nudličky se smetanou a chilli, štouchané brambory s pařitkou</v>
      </c>
      <c r="D41" s="10"/>
      <c r="E41" s="20" t="s">
        <v>31</v>
      </c>
      <c r="F41" s="89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89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9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ZŠ BROUČCI</v>
      </c>
      <c r="E57" s="50"/>
      <c r="F57" s="50"/>
      <c r="G57" s="50"/>
      <c r="H57" s="49" t="s">
        <v>14</v>
      </c>
      <c r="I57" s="94">
        <f>I3</f>
        <v>0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Slepičí vývar s krupkami, čočkou a rýží</v>
      </c>
      <c r="D63" s="10"/>
      <c r="E63" s="20" t="s">
        <v>31</v>
      </c>
      <c r="F63" s="89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Bulharská s masem</v>
      </c>
      <c r="D64" s="10"/>
      <c r="E64" s="97" t="s">
        <v>31</v>
      </c>
      <c r="F64" s="89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89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89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Jablková žemlovka s tvarohem a rozinkami</v>
      </c>
      <c r="D67" s="10"/>
      <c r="E67" s="20" t="s">
        <v>31</v>
      </c>
      <c r="F67" s="89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e">
        <f>JL!#REF!</f>
        <v>#REF!</v>
      </c>
      <c r="D68" s="10"/>
      <c r="E68" s="20" t="s">
        <v>31</v>
      </c>
      <c r="F68" s="89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89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9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ZŠ BROUČCI</v>
      </c>
      <c r="E84" s="50"/>
      <c r="F84" s="50"/>
      <c r="G84" s="50"/>
      <c r="H84" s="49" t="s">
        <v>14</v>
      </c>
      <c r="I84" s="94">
        <f>I57</f>
        <v>0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ZŠ BROUČCI</v>
      </c>
      <c r="E111" s="50"/>
      <c r="F111" s="50"/>
      <c r="G111" s="50"/>
      <c r="H111" s="49" t="s">
        <v>14</v>
      </c>
      <c r="I111" s="94">
        <f>I84</f>
        <v>0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58"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79" t="s">
        <v>41</v>
      </c>
      <c r="B1" s="45"/>
      <c r="C1" s="45"/>
      <c r="D1" s="45"/>
      <c r="E1" s="45"/>
      <c r="F1" s="45"/>
      <c r="G1" s="46"/>
      <c r="H1" s="280" t="s">
        <v>11</v>
      </c>
      <c r="I1" s="47">
        <f>JL!B10</f>
        <v>45236</v>
      </c>
      <c r="J1" s="45"/>
      <c r="K1" s="45"/>
      <c r="L1" s="45"/>
      <c r="M1" s="281"/>
    </row>
    <row r="2" spans="1:13" ht="16.5" customHeight="1">
      <c r="A2" s="282" t="s">
        <v>12</v>
      </c>
      <c r="B2" s="206"/>
      <c r="C2" s="208"/>
      <c r="D2" s="283" t="s">
        <v>13</v>
      </c>
      <c r="E2" s="206"/>
      <c r="F2" s="206"/>
      <c r="G2" s="206"/>
      <c r="H2" s="282" t="s">
        <v>14</v>
      </c>
      <c r="I2" s="284" t="s">
        <v>70</v>
      </c>
      <c r="J2" s="206"/>
      <c r="K2" s="206"/>
      <c r="L2" s="206"/>
      <c r="M2" s="208"/>
    </row>
    <row r="3" spans="1:13" ht="16.5" customHeight="1">
      <c r="A3" s="49" t="s">
        <v>15</v>
      </c>
      <c r="B3" s="50"/>
      <c r="C3" s="208"/>
      <c r="D3" s="63" t="s">
        <v>161</v>
      </c>
      <c r="E3" s="50"/>
      <c r="F3" s="50"/>
      <c r="G3" s="50"/>
      <c r="H3" s="49" t="s">
        <v>14</v>
      </c>
      <c r="I3" s="94"/>
      <c r="J3" s="50"/>
      <c r="K3" s="50"/>
      <c r="L3" s="50"/>
      <c r="M3" s="51"/>
    </row>
    <row r="4" spans="1:13" ht="12.95" customHeight="1">
      <c r="A4" s="52"/>
      <c r="B4" s="95"/>
      <c r="C4" s="52"/>
      <c r="D4" s="285"/>
      <c r="E4" s="95"/>
      <c r="F4" s="12"/>
      <c r="G4" s="95"/>
      <c r="H4" s="95"/>
      <c r="I4" s="95"/>
      <c r="J4" s="95"/>
      <c r="K4" s="285"/>
      <c r="L4" s="52"/>
      <c r="M4" s="285"/>
    </row>
    <row r="5" spans="1:13" ht="18" customHeight="1">
      <c r="A5" s="286"/>
      <c r="B5" s="45"/>
      <c r="C5" s="287" t="s">
        <v>16</v>
      </c>
      <c r="D5" s="281"/>
      <c r="E5" s="53" t="s">
        <v>17</v>
      </c>
      <c r="F5" s="288" t="s">
        <v>18</v>
      </c>
      <c r="G5" s="45" t="s">
        <v>19</v>
      </c>
      <c r="H5" s="45"/>
      <c r="I5" s="16" t="s">
        <v>20</v>
      </c>
      <c r="J5" s="16" t="s">
        <v>21</v>
      </c>
      <c r="K5" s="281"/>
      <c r="L5" s="283" t="s">
        <v>22</v>
      </c>
      <c r="M5" s="208"/>
    </row>
    <row r="6" spans="1:13" ht="15.75" customHeight="1">
      <c r="A6" s="54"/>
      <c r="B6" s="95"/>
      <c r="C6" s="52"/>
      <c r="D6" s="285"/>
      <c r="E6" s="97" t="s">
        <v>23</v>
      </c>
      <c r="F6" s="12"/>
      <c r="G6" s="289" t="s">
        <v>24</v>
      </c>
      <c r="H6" s="53" t="s">
        <v>5</v>
      </c>
      <c r="I6" s="16" t="s">
        <v>25</v>
      </c>
      <c r="J6" s="18" t="s">
        <v>26</v>
      </c>
      <c r="K6" s="285"/>
      <c r="L6" s="97" t="s">
        <v>27</v>
      </c>
      <c r="M6" s="290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291">
        <v>1</v>
      </c>
      <c r="B8" s="292"/>
      <c r="C8" s="291">
        <v>2</v>
      </c>
      <c r="D8" s="293"/>
      <c r="E8" s="292">
        <v>3</v>
      </c>
      <c r="F8" s="22">
        <v>4</v>
      </c>
      <c r="G8" s="292">
        <v>5</v>
      </c>
      <c r="H8" s="22">
        <v>6</v>
      </c>
      <c r="I8" s="22">
        <v>7</v>
      </c>
      <c r="J8" s="22">
        <v>8</v>
      </c>
      <c r="K8" s="292"/>
      <c r="L8" s="22">
        <v>9</v>
      </c>
      <c r="M8" s="293">
        <v>10</v>
      </c>
    </row>
    <row r="9" spans="1:13" ht="18.95" customHeight="1">
      <c r="A9" s="294" t="s">
        <v>59</v>
      </c>
      <c r="B9" s="295"/>
      <c r="C9" s="283" t="str">
        <f>JL!C12</f>
        <v>Krupicová s vejcem</v>
      </c>
      <c r="D9" s="208"/>
      <c r="E9" s="292" t="s">
        <v>31</v>
      </c>
      <c r="F9" s="22"/>
      <c r="G9" s="296"/>
      <c r="H9" s="24"/>
      <c r="I9" s="24"/>
      <c r="J9" s="25"/>
      <c r="K9" s="95"/>
      <c r="L9" s="101"/>
      <c r="M9" s="285"/>
    </row>
    <row r="10" spans="1:13" ht="18.95" customHeight="1">
      <c r="A10" s="294" t="s">
        <v>60</v>
      </c>
      <c r="B10" s="295"/>
      <c r="C10" s="283" t="str">
        <f>JL!C15</f>
        <v>Selská</v>
      </c>
      <c r="D10" s="208"/>
      <c r="E10" s="97" t="s">
        <v>31</v>
      </c>
      <c r="F10" s="22"/>
      <c r="G10" s="102"/>
      <c r="H10" s="24"/>
      <c r="I10" s="26"/>
      <c r="J10" s="25"/>
      <c r="K10" s="206"/>
      <c r="L10" s="101"/>
      <c r="M10" s="208"/>
    </row>
    <row r="11" spans="1:13" ht="18.95" customHeight="1">
      <c r="A11" s="294" t="s">
        <v>84</v>
      </c>
      <c r="B11" s="202"/>
      <c r="C11" s="297" t="str">
        <f>JL!C19</f>
        <v>Vepřová kýta na žampiónech se smetanou, vařené těstoviny</v>
      </c>
      <c r="D11" s="208"/>
      <c r="E11" s="292" t="s">
        <v>31</v>
      </c>
      <c r="F11" s="22"/>
      <c r="G11" s="298"/>
      <c r="H11" s="105"/>
      <c r="I11" s="26"/>
      <c r="J11" s="25"/>
      <c r="K11" s="95"/>
      <c r="L11" s="106"/>
      <c r="M11" s="285"/>
    </row>
    <row r="12" spans="1:13" ht="18.95" customHeight="1">
      <c r="A12" s="294" t="s">
        <v>86</v>
      </c>
      <c r="B12" s="299"/>
      <c r="C12" s="297" t="str">
        <f>JL!C23</f>
        <v>Kuřecí játra po čínsku s bambusem, jasmínová rýže</v>
      </c>
      <c r="D12" s="208"/>
      <c r="E12" s="97" t="s">
        <v>31</v>
      </c>
      <c r="F12" s="22"/>
      <c r="G12" s="298"/>
      <c r="H12" s="24"/>
      <c r="I12" s="26"/>
      <c r="J12" s="25"/>
      <c r="K12" s="206"/>
      <c r="L12" s="101"/>
      <c r="M12" s="208"/>
    </row>
    <row r="13" spans="1:13" ht="18.95" customHeight="1">
      <c r="A13" s="294" t="s">
        <v>85</v>
      </c>
      <c r="B13" s="299"/>
      <c r="C13" s="297" t="str">
        <f>JL!C27</f>
        <v>Smažený celer, vařené brambory s máslem, zelný salát</v>
      </c>
      <c r="D13" s="208"/>
      <c r="E13" s="292" t="s">
        <v>31</v>
      </c>
      <c r="F13" s="22"/>
      <c r="G13" s="298"/>
      <c r="H13" s="24"/>
      <c r="I13" s="28"/>
      <c r="J13" s="25"/>
      <c r="K13" s="206"/>
      <c r="L13" s="101"/>
      <c r="M13" s="208"/>
    </row>
    <row r="14" spans="1:13" ht="18.95" customHeight="1">
      <c r="A14" s="294" t="s">
        <v>163</v>
      </c>
      <c r="B14" s="204"/>
      <c r="C14" s="297" t="s">
        <v>164</v>
      </c>
      <c r="D14" s="208"/>
      <c r="E14" s="292" t="s">
        <v>31</v>
      </c>
      <c r="F14" s="22"/>
      <c r="G14" s="298"/>
      <c r="H14" s="24"/>
      <c r="I14" s="28"/>
      <c r="J14" s="25"/>
      <c r="K14" s="95"/>
      <c r="L14" s="106"/>
      <c r="M14" s="285"/>
    </row>
    <row r="15" spans="1:13" ht="18.95" customHeight="1">
      <c r="A15" s="300"/>
      <c r="B15" s="301"/>
      <c r="C15" s="566"/>
      <c r="D15" s="567"/>
      <c r="E15" s="292"/>
      <c r="F15" s="22"/>
      <c r="G15" s="298"/>
      <c r="H15" s="24"/>
      <c r="I15" s="28"/>
      <c r="J15" s="25"/>
      <c r="K15" s="206"/>
      <c r="L15" s="101"/>
      <c r="M15" s="208"/>
    </row>
    <row r="16" spans="1:13" ht="18.95" customHeight="1">
      <c r="A16" s="283"/>
      <c r="B16" s="95"/>
      <c r="C16" s="283"/>
      <c r="D16" s="208"/>
      <c r="E16" s="292"/>
      <c r="F16" s="22"/>
      <c r="G16" s="302"/>
      <c r="H16" s="24"/>
      <c r="I16" s="28"/>
      <c r="J16" s="25"/>
      <c r="K16" s="95"/>
      <c r="L16" s="106"/>
      <c r="M16" s="285"/>
    </row>
    <row r="17" spans="1:13" ht="18.95" customHeight="1">
      <c r="A17" s="205"/>
      <c r="B17" s="206"/>
      <c r="C17" s="207"/>
      <c r="D17" s="303"/>
      <c r="E17" s="292"/>
      <c r="F17" s="22"/>
      <c r="G17" s="302"/>
      <c r="H17" s="24"/>
      <c r="I17" s="26"/>
      <c r="J17" s="25"/>
      <c r="K17" s="206"/>
      <c r="L17" s="101"/>
      <c r="M17" s="208"/>
    </row>
    <row r="18" spans="1:13" ht="36" customHeight="1">
      <c r="A18" s="205"/>
      <c r="B18" s="95"/>
      <c r="C18" s="207"/>
      <c r="D18" s="208"/>
      <c r="E18" s="292"/>
      <c r="F18" s="22"/>
      <c r="G18" s="302"/>
      <c r="H18" s="24"/>
      <c r="I18" s="28"/>
      <c r="J18" s="25"/>
      <c r="K18" s="95"/>
      <c r="L18" s="106"/>
      <c r="M18" s="285"/>
    </row>
    <row r="19" spans="1:13" ht="18.95" customHeight="1">
      <c r="A19" s="205"/>
      <c r="B19" s="206"/>
      <c r="C19" s="207"/>
      <c r="D19" s="208"/>
      <c r="E19" s="292"/>
      <c r="F19" s="22"/>
      <c r="G19" s="302"/>
      <c r="H19" s="24"/>
      <c r="I19" s="26"/>
      <c r="J19" s="25"/>
      <c r="K19" s="206"/>
      <c r="L19" s="101"/>
      <c r="M19" s="208"/>
    </row>
    <row r="20" spans="1:13" ht="18.95" customHeight="1">
      <c r="A20" s="283"/>
      <c r="B20" s="206"/>
      <c r="C20" s="283"/>
      <c r="D20" s="208"/>
      <c r="E20" s="292"/>
      <c r="F20" s="22"/>
      <c r="G20" s="302"/>
      <c r="H20" s="24"/>
      <c r="I20" s="26"/>
      <c r="J20" s="25"/>
      <c r="K20" s="206"/>
      <c r="L20" s="101"/>
      <c r="M20" s="208"/>
    </row>
    <row r="21" spans="1:13" ht="18.95" customHeight="1">
      <c r="A21" s="283"/>
      <c r="B21" s="206"/>
      <c r="C21" s="283"/>
      <c r="D21" s="206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285"/>
    </row>
    <row r="23" spans="1:13">
      <c r="A23" s="283" t="s">
        <v>44</v>
      </c>
      <c r="B23" s="206"/>
      <c r="C23" s="206"/>
      <c r="D23" s="206"/>
      <c r="E23" s="206"/>
      <c r="F23" s="206"/>
      <c r="G23" s="206"/>
      <c r="H23" s="304"/>
      <c r="I23" s="206"/>
      <c r="J23" s="206"/>
      <c r="K23" s="206"/>
      <c r="L23" s="206"/>
      <c r="M23" s="208"/>
    </row>
    <row r="24" spans="1:13">
      <c r="A24" s="283" t="s">
        <v>33</v>
      </c>
      <c r="B24" s="206"/>
      <c r="C24" s="206"/>
      <c r="D24" s="206"/>
      <c r="E24" s="206"/>
      <c r="F24" s="206"/>
      <c r="G24" s="206" t="s">
        <v>34</v>
      </c>
      <c r="H24" s="206"/>
      <c r="I24" s="206"/>
      <c r="J24" s="206" t="s">
        <v>35</v>
      </c>
      <c r="K24" s="206"/>
      <c r="L24" s="206"/>
      <c r="M24" s="208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285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8" t="s">
        <v>49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70"/>
    </row>
    <row r="28" spans="1:13" ht="35.1" customHeight="1">
      <c r="A28" s="279" t="s">
        <v>41</v>
      </c>
      <c r="B28" s="45"/>
      <c r="C28" s="45"/>
      <c r="D28" s="45"/>
      <c r="E28" s="45"/>
      <c r="F28" s="45"/>
      <c r="G28" s="46"/>
      <c r="H28" s="280" t="s">
        <v>11</v>
      </c>
      <c r="I28" s="47">
        <f>I1+1</f>
        <v>45237</v>
      </c>
      <c r="J28" s="45"/>
      <c r="K28" s="45"/>
      <c r="L28" s="45"/>
      <c r="M28" s="281"/>
    </row>
    <row r="29" spans="1:13" ht="16.5" customHeight="1">
      <c r="A29" s="282" t="s">
        <v>12</v>
      </c>
      <c r="B29" s="206"/>
      <c r="C29" s="208"/>
      <c r="D29" s="283" t="s">
        <v>13</v>
      </c>
      <c r="E29" s="206"/>
      <c r="F29" s="206"/>
      <c r="G29" s="206"/>
      <c r="H29" s="282" t="s">
        <v>14</v>
      </c>
      <c r="I29" s="284" t="s">
        <v>43</v>
      </c>
      <c r="J29" s="206"/>
      <c r="K29" s="206"/>
      <c r="L29" s="206"/>
      <c r="M29" s="208"/>
    </row>
    <row r="30" spans="1:13" ht="16.5" customHeight="1">
      <c r="A30" s="49" t="s">
        <v>15</v>
      </c>
      <c r="B30" s="50"/>
      <c r="C30" s="208"/>
      <c r="D30" s="63" t="str">
        <f>D3</f>
        <v>AEROSOL SERVICES</v>
      </c>
      <c r="E30" s="50"/>
      <c r="F30" s="50"/>
      <c r="G30" s="50"/>
      <c r="H30" s="49" t="s">
        <v>14</v>
      </c>
      <c r="I30" s="94">
        <f>I3</f>
        <v>0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285"/>
      <c r="E31" s="95"/>
      <c r="F31" s="12"/>
      <c r="G31" s="95"/>
      <c r="H31" s="95"/>
      <c r="I31" s="95"/>
      <c r="J31" s="95"/>
      <c r="K31" s="285"/>
      <c r="L31" s="52"/>
      <c r="M31" s="285"/>
    </row>
    <row r="32" spans="1:13" ht="18" customHeight="1">
      <c r="A32" s="286"/>
      <c r="B32" s="45"/>
      <c r="C32" s="287" t="s">
        <v>16</v>
      </c>
      <c r="D32" s="281"/>
      <c r="E32" s="53" t="s">
        <v>17</v>
      </c>
      <c r="F32" s="288" t="s">
        <v>18</v>
      </c>
      <c r="G32" s="45" t="s">
        <v>19</v>
      </c>
      <c r="H32" s="45"/>
      <c r="I32" s="16" t="s">
        <v>20</v>
      </c>
      <c r="J32" s="16" t="s">
        <v>21</v>
      </c>
      <c r="K32" s="281"/>
      <c r="L32" s="283" t="s">
        <v>22</v>
      </c>
      <c r="M32" s="208"/>
    </row>
    <row r="33" spans="1:13" ht="15.75" customHeight="1">
      <c r="A33" s="54"/>
      <c r="B33" s="95"/>
      <c r="C33" s="52"/>
      <c r="D33" s="285"/>
      <c r="E33" s="97" t="s">
        <v>23</v>
      </c>
      <c r="F33" s="12"/>
      <c r="G33" s="289" t="s">
        <v>24</v>
      </c>
      <c r="H33" s="53" t="s">
        <v>5</v>
      </c>
      <c r="I33" s="16" t="s">
        <v>25</v>
      </c>
      <c r="J33" s="18" t="s">
        <v>26</v>
      </c>
      <c r="K33" s="285"/>
      <c r="L33" s="97" t="s">
        <v>27</v>
      </c>
      <c r="M33" s="290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291">
        <v>1</v>
      </c>
      <c r="B35" s="292"/>
      <c r="C35" s="291">
        <v>2</v>
      </c>
      <c r="D35" s="293"/>
      <c r="E35" s="292">
        <v>3</v>
      </c>
      <c r="F35" s="22">
        <v>4</v>
      </c>
      <c r="G35" s="292">
        <v>5</v>
      </c>
      <c r="H35" s="22">
        <v>6</v>
      </c>
      <c r="I35" s="22">
        <v>7</v>
      </c>
      <c r="J35" s="22">
        <v>8</v>
      </c>
      <c r="K35" s="292"/>
      <c r="L35" s="22">
        <v>9</v>
      </c>
      <c r="M35" s="293">
        <v>10</v>
      </c>
    </row>
    <row r="36" spans="1:13" ht="18.95" customHeight="1">
      <c r="A36" s="294" t="s">
        <v>59</v>
      </c>
      <c r="B36" s="295"/>
      <c r="C36" s="305" t="str">
        <f>JL!F12</f>
        <v>Hovězí vývar s vaječnou sedlinou</v>
      </c>
      <c r="D36" s="208"/>
      <c r="E36" s="292" t="s">
        <v>31</v>
      </c>
      <c r="F36" s="89"/>
      <c r="G36" s="296"/>
      <c r="H36" s="24"/>
      <c r="I36" s="24"/>
      <c r="J36" s="25"/>
      <c r="K36" s="95"/>
      <c r="L36" s="101"/>
      <c r="M36" s="285"/>
    </row>
    <row r="37" spans="1:13" ht="18.95" customHeight="1">
      <c r="A37" s="294" t="s">
        <v>60</v>
      </c>
      <c r="B37" s="295"/>
      <c r="C37" s="283" t="str">
        <f>JL!F15</f>
        <v>Gulášová</v>
      </c>
      <c r="D37" s="208"/>
      <c r="E37" s="97" t="s">
        <v>31</v>
      </c>
      <c r="F37" s="89"/>
      <c r="G37" s="102"/>
      <c r="H37" s="24"/>
      <c r="I37" s="26"/>
      <c r="J37" s="25"/>
      <c r="K37" s="206"/>
      <c r="L37" s="101"/>
      <c r="M37" s="208"/>
    </row>
    <row r="38" spans="1:13" ht="18.95" customHeight="1">
      <c r="A38" s="294" t="s">
        <v>84</v>
      </c>
      <c r="B38" s="202"/>
      <c r="C38" s="297" t="str">
        <f>JL!F19</f>
        <v>Maminčino kuře s játry, žampiony a těstovinami (pečená kuřecí stehna)</v>
      </c>
      <c r="D38" s="208"/>
      <c r="E38" s="292" t="s">
        <v>31</v>
      </c>
      <c r="F38" s="89"/>
      <c r="G38" s="306"/>
      <c r="H38" s="24"/>
      <c r="I38" s="26"/>
      <c r="J38" s="25"/>
      <c r="K38" s="95"/>
      <c r="L38" s="106"/>
      <c r="M38" s="285"/>
    </row>
    <row r="39" spans="1:13" ht="18.95" customHeight="1">
      <c r="A39" s="294" t="s">
        <v>86</v>
      </c>
      <c r="B39" s="299"/>
      <c r="C39" s="297" t="str">
        <f>JL!F23</f>
        <v>Segedínský guláš z vepřové plece, houskové knedlíky</v>
      </c>
      <c r="D39" s="208"/>
      <c r="E39" s="97" t="s">
        <v>31</v>
      </c>
      <c r="F39" s="89"/>
      <c r="G39" s="298"/>
      <c r="H39" s="24"/>
      <c r="I39" s="28"/>
      <c r="J39" s="25"/>
      <c r="K39" s="95"/>
      <c r="L39" s="106"/>
      <c r="M39" s="285"/>
    </row>
    <row r="40" spans="1:13" ht="18.95" customHeight="1">
      <c r="A40" s="294" t="s">
        <v>85</v>
      </c>
      <c r="B40" s="299"/>
      <c r="C40" s="297" t="str">
        <f>JL!F27</f>
        <v>Zapečené těstoviny s brokolicí, smetanou, vejci a sýrem</v>
      </c>
      <c r="D40" s="208"/>
      <c r="E40" s="292" t="s">
        <v>31</v>
      </c>
      <c r="F40" s="89"/>
      <c r="G40" s="298"/>
      <c r="H40" s="24"/>
      <c r="I40" s="28"/>
      <c r="J40" s="25"/>
      <c r="K40" s="206"/>
      <c r="L40" s="101"/>
      <c r="M40" s="208"/>
    </row>
    <row r="41" spans="1:13" ht="18.95" customHeight="1">
      <c r="A41" s="294" t="s">
        <v>163</v>
      </c>
      <c r="B41" s="204"/>
      <c r="C41" s="297" t="s">
        <v>164</v>
      </c>
      <c r="D41" s="208"/>
      <c r="E41" s="292" t="s">
        <v>31</v>
      </c>
      <c r="F41" s="89"/>
      <c r="G41" s="298"/>
      <c r="H41" s="24"/>
      <c r="I41" s="28"/>
      <c r="J41" s="25"/>
      <c r="K41" s="95"/>
      <c r="L41" s="106"/>
      <c r="M41" s="285"/>
    </row>
    <row r="42" spans="1:13" ht="18.95" customHeight="1">
      <c r="A42" s="300"/>
      <c r="B42" s="301"/>
      <c r="C42" s="566"/>
      <c r="D42" s="567"/>
      <c r="E42" s="292"/>
      <c r="F42" s="89"/>
      <c r="G42" s="298"/>
      <c r="H42" s="24"/>
      <c r="I42" s="116"/>
      <c r="J42" s="25"/>
      <c r="K42" s="206"/>
      <c r="L42" s="101"/>
      <c r="M42" s="208"/>
    </row>
    <row r="43" spans="1:13" ht="18.95" customHeight="1">
      <c r="A43" s="283"/>
      <c r="B43" s="95"/>
      <c r="C43" s="283"/>
      <c r="D43" s="208"/>
      <c r="E43" s="292"/>
      <c r="F43" s="89"/>
      <c r="G43" s="302"/>
      <c r="H43" s="24"/>
      <c r="I43" s="28"/>
      <c r="J43" s="25"/>
      <c r="K43" s="95"/>
      <c r="L43" s="106"/>
      <c r="M43" s="285"/>
    </row>
    <row r="44" spans="1:13" ht="18.95" customHeight="1">
      <c r="A44" s="283"/>
      <c r="B44" s="206"/>
      <c r="C44" s="307"/>
      <c r="D44" s="303"/>
      <c r="E44" s="292"/>
      <c r="F44" s="22"/>
      <c r="G44" s="302"/>
      <c r="H44" s="24"/>
      <c r="I44" s="26"/>
      <c r="J44" s="25"/>
      <c r="K44" s="206"/>
      <c r="L44" s="101"/>
      <c r="M44" s="208"/>
    </row>
    <row r="45" spans="1:13" ht="36" customHeight="1">
      <c r="A45" s="291"/>
      <c r="B45" s="95"/>
      <c r="C45" s="283"/>
      <c r="D45" s="208"/>
      <c r="E45" s="292"/>
      <c r="F45" s="22"/>
      <c r="G45" s="302"/>
      <c r="H45" s="24"/>
      <c r="I45" s="28"/>
      <c r="J45" s="25"/>
      <c r="K45" s="95"/>
      <c r="L45" s="106"/>
      <c r="M45" s="285"/>
    </row>
    <row r="46" spans="1:13" ht="18.95" customHeight="1">
      <c r="A46" s="283"/>
      <c r="B46" s="206"/>
      <c r="C46" s="283"/>
      <c r="D46" s="208"/>
      <c r="E46" s="292"/>
      <c r="F46" s="22"/>
      <c r="G46" s="302"/>
      <c r="H46" s="24"/>
      <c r="I46" s="26"/>
      <c r="J46" s="25"/>
      <c r="K46" s="206"/>
      <c r="L46" s="101"/>
      <c r="M46" s="208"/>
    </row>
    <row r="47" spans="1:13" ht="18.95" customHeight="1">
      <c r="A47" s="283"/>
      <c r="B47" s="206"/>
      <c r="C47" s="283"/>
      <c r="D47" s="208"/>
      <c r="E47" s="292"/>
      <c r="F47" s="22"/>
      <c r="G47" s="302"/>
      <c r="H47" s="24"/>
      <c r="I47" s="26"/>
      <c r="J47" s="25"/>
      <c r="K47" s="206"/>
      <c r="L47" s="101"/>
      <c r="M47" s="208"/>
    </row>
    <row r="48" spans="1:13" ht="18.95" customHeight="1">
      <c r="A48" s="283"/>
      <c r="B48" s="206"/>
      <c r="C48" s="283"/>
      <c r="D48" s="206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285"/>
    </row>
    <row r="50" spans="1:13">
      <c r="A50" s="283" t="s">
        <v>44</v>
      </c>
      <c r="B50" s="206"/>
      <c r="C50" s="206"/>
      <c r="D50" s="206"/>
      <c r="E50" s="206"/>
      <c r="F50" s="206"/>
      <c r="G50" s="206"/>
      <c r="H50" s="304"/>
      <c r="I50" s="206"/>
      <c r="J50" s="206"/>
      <c r="K50" s="206"/>
      <c r="L50" s="206"/>
      <c r="M50" s="208"/>
    </row>
    <row r="51" spans="1:13">
      <c r="A51" s="283" t="s">
        <v>33</v>
      </c>
      <c r="B51" s="206"/>
      <c r="C51" s="206"/>
      <c r="D51" s="206"/>
      <c r="E51" s="206"/>
      <c r="F51" s="206"/>
      <c r="G51" s="206" t="s">
        <v>34</v>
      </c>
      <c r="H51" s="206"/>
      <c r="I51" s="206"/>
      <c r="J51" s="206" t="s">
        <v>35</v>
      </c>
      <c r="K51" s="206"/>
      <c r="L51" s="206"/>
      <c r="M51" s="208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285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8" t="s">
        <v>49</v>
      </c>
      <c r="B54" s="569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70"/>
    </row>
    <row r="55" spans="1:13" ht="35.1" customHeight="1">
      <c r="A55" s="279" t="s">
        <v>41</v>
      </c>
      <c r="B55" s="45"/>
      <c r="C55" s="45"/>
      <c r="D55" s="45"/>
      <c r="E55" s="45"/>
      <c r="F55" s="45"/>
      <c r="G55" s="46"/>
      <c r="H55" s="280" t="s">
        <v>11</v>
      </c>
      <c r="I55" s="47">
        <f>I28+1</f>
        <v>45238</v>
      </c>
      <c r="J55" s="45"/>
      <c r="K55" s="45"/>
      <c r="L55" s="45"/>
      <c r="M55" s="281"/>
    </row>
    <row r="56" spans="1:13" ht="16.5" customHeight="1">
      <c r="A56" s="282" t="s">
        <v>12</v>
      </c>
      <c r="B56" s="206"/>
      <c r="C56" s="208"/>
      <c r="D56" s="283" t="s">
        <v>13</v>
      </c>
      <c r="E56" s="206"/>
      <c r="F56" s="206"/>
      <c r="G56" s="206"/>
      <c r="H56" s="282" t="s">
        <v>14</v>
      </c>
      <c r="I56" s="284" t="s">
        <v>43</v>
      </c>
      <c r="J56" s="206"/>
      <c r="K56" s="206"/>
      <c r="L56" s="206"/>
      <c r="M56" s="208"/>
    </row>
    <row r="57" spans="1:13" ht="16.5" customHeight="1">
      <c r="A57" s="49" t="s">
        <v>15</v>
      </c>
      <c r="B57" s="50"/>
      <c r="C57" s="208"/>
      <c r="D57" s="63" t="str">
        <f>D30</f>
        <v>AEROSOL SERVICES</v>
      </c>
      <c r="E57" s="50"/>
      <c r="F57" s="50"/>
      <c r="G57" s="50"/>
      <c r="H57" s="49" t="s">
        <v>14</v>
      </c>
      <c r="I57" s="94">
        <f>I30</f>
        <v>0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285"/>
      <c r="E58" s="95"/>
      <c r="F58" s="12"/>
      <c r="G58" s="95"/>
      <c r="H58" s="95"/>
      <c r="I58" s="95"/>
      <c r="J58" s="95"/>
      <c r="K58" s="285"/>
      <c r="L58" s="52"/>
      <c r="M58" s="285"/>
    </row>
    <row r="59" spans="1:13" ht="18" customHeight="1">
      <c r="A59" s="286"/>
      <c r="B59" s="45"/>
      <c r="C59" s="287" t="s">
        <v>16</v>
      </c>
      <c r="D59" s="281"/>
      <c r="E59" s="53" t="s">
        <v>17</v>
      </c>
      <c r="F59" s="288" t="s">
        <v>18</v>
      </c>
      <c r="G59" s="45" t="s">
        <v>19</v>
      </c>
      <c r="H59" s="45"/>
      <c r="I59" s="16" t="s">
        <v>20</v>
      </c>
      <c r="J59" s="16" t="s">
        <v>21</v>
      </c>
      <c r="K59" s="281"/>
      <c r="L59" s="283" t="s">
        <v>22</v>
      </c>
      <c r="M59" s="208"/>
    </row>
    <row r="60" spans="1:13" ht="15.75" customHeight="1">
      <c r="A60" s="54"/>
      <c r="B60" s="95"/>
      <c r="C60" s="52"/>
      <c r="D60" s="285"/>
      <c r="E60" s="97" t="s">
        <v>23</v>
      </c>
      <c r="F60" s="12"/>
      <c r="G60" s="289" t="s">
        <v>24</v>
      </c>
      <c r="H60" s="53" t="s">
        <v>5</v>
      </c>
      <c r="I60" s="16" t="s">
        <v>25</v>
      </c>
      <c r="J60" s="18" t="s">
        <v>26</v>
      </c>
      <c r="K60" s="285"/>
      <c r="L60" s="97" t="s">
        <v>27</v>
      </c>
      <c r="M60" s="290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291">
        <v>1</v>
      </c>
      <c r="B62" s="292"/>
      <c r="C62" s="291">
        <v>2</v>
      </c>
      <c r="D62" s="293"/>
      <c r="E62" s="292">
        <v>3</v>
      </c>
      <c r="F62" s="22">
        <v>4</v>
      </c>
      <c r="G62" s="292">
        <v>5</v>
      </c>
      <c r="H62" s="22">
        <v>6</v>
      </c>
      <c r="I62" s="22">
        <v>7</v>
      </c>
      <c r="J62" s="22">
        <v>8</v>
      </c>
      <c r="K62" s="292"/>
      <c r="L62" s="22">
        <v>9</v>
      </c>
      <c r="M62" s="293">
        <v>10</v>
      </c>
    </row>
    <row r="63" spans="1:13" ht="18.95" customHeight="1">
      <c r="A63" s="294" t="s">
        <v>59</v>
      </c>
      <c r="B63" s="295"/>
      <c r="C63" s="305" t="str">
        <f>JL!I12</f>
        <v>Slepičí vývar s krupkami, čočkou a rýží</v>
      </c>
      <c r="D63" s="208"/>
      <c r="E63" s="292" t="s">
        <v>31</v>
      </c>
      <c r="F63" s="89"/>
      <c r="G63" s="296"/>
      <c r="H63" s="24"/>
      <c r="I63" s="24"/>
      <c r="J63" s="25"/>
      <c r="K63" s="95"/>
      <c r="L63" s="101"/>
      <c r="M63" s="285"/>
    </row>
    <row r="64" spans="1:13" ht="18.95" customHeight="1">
      <c r="A64" s="294" t="s">
        <v>60</v>
      </c>
      <c r="B64" s="295"/>
      <c r="C64" s="283" t="str">
        <f>JL!I15</f>
        <v>Bulharská s masem</v>
      </c>
      <c r="D64" s="208"/>
      <c r="E64" s="97" t="s">
        <v>31</v>
      </c>
      <c r="F64" s="89"/>
      <c r="G64" s="102"/>
      <c r="H64" s="24"/>
      <c r="I64" s="26"/>
      <c r="J64" s="25"/>
      <c r="K64" s="206"/>
      <c r="L64" s="101"/>
      <c r="M64" s="208"/>
    </row>
    <row r="65" spans="1:13" ht="18.95" customHeight="1">
      <c r="A65" s="294" t="s">
        <v>84</v>
      </c>
      <c r="B65" s="202"/>
      <c r="C65" s="297" t="str">
        <f>JL!I19</f>
        <v>Hovězí pečeně na přírodní způsob se slaninou, vařené brambory, tatarská omáčka</v>
      </c>
      <c r="D65" s="208"/>
      <c r="E65" s="292" t="s">
        <v>31</v>
      </c>
      <c r="F65" s="89"/>
      <c r="G65" s="298"/>
      <c r="H65" s="24"/>
      <c r="I65" s="26"/>
      <c r="J65" s="25"/>
      <c r="K65" s="95"/>
      <c r="L65" s="106"/>
      <c r="M65" s="285"/>
    </row>
    <row r="66" spans="1:13" ht="18.95" customHeight="1">
      <c r="A66" s="294" t="s">
        <v>86</v>
      </c>
      <c r="B66" s="299"/>
      <c r="C66" s="297" t="str">
        <f>JL!I23</f>
        <v>Pečené pštrosí vejce (vařené vejce v mletém mase), dýňové pyré se smetanou, okurka</v>
      </c>
      <c r="D66" s="208"/>
      <c r="E66" s="97" t="s">
        <v>31</v>
      </c>
      <c r="F66" s="89"/>
      <c r="G66" s="298"/>
      <c r="H66" s="24"/>
      <c r="I66" s="28"/>
      <c r="J66" s="25"/>
      <c r="K66" s="95"/>
      <c r="L66" s="106"/>
      <c r="M66" s="285"/>
    </row>
    <row r="67" spans="1:13" ht="18.95" customHeight="1">
      <c r="A67" s="294" t="s">
        <v>85</v>
      </c>
      <c r="B67" s="299"/>
      <c r="C67" s="297" t="str">
        <f>JL!I27</f>
        <v>Jablková žemlovka s tvarohem a rozinkami</v>
      </c>
      <c r="D67" s="208"/>
      <c r="E67" s="292" t="s">
        <v>31</v>
      </c>
      <c r="F67" s="89"/>
      <c r="G67" s="298"/>
      <c r="H67" s="24"/>
      <c r="I67" s="28"/>
      <c r="J67" s="25"/>
      <c r="K67" s="206"/>
      <c r="L67" s="101"/>
      <c r="M67" s="208"/>
    </row>
    <row r="68" spans="1:13" ht="18.95" customHeight="1">
      <c r="A68" s="294" t="s">
        <v>163</v>
      </c>
      <c r="B68" s="204"/>
      <c r="C68" s="297" t="s">
        <v>164</v>
      </c>
      <c r="D68" s="208"/>
      <c r="E68" s="292" t="s">
        <v>31</v>
      </c>
      <c r="F68" s="89"/>
      <c r="G68" s="298"/>
      <c r="H68" s="24"/>
      <c r="I68" s="28"/>
      <c r="J68" s="25"/>
      <c r="K68" s="95"/>
      <c r="L68" s="106"/>
      <c r="M68" s="285"/>
    </row>
    <row r="69" spans="1:13" ht="18.95" customHeight="1">
      <c r="A69" s="300"/>
      <c r="B69" s="301"/>
      <c r="C69" s="566"/>
      <c r="D69" s="567"/>
      <c r="E69" s="292"/>
      <c r="F69" s="89"/>
      <c r="G69" s="298"/>
      <c r="H69" s="24"/>
      <c r="I69" s="28"/>
      <c r="J69" s="25"/>
      <c r="K69" s="206"/>
      <c r="L69" s="101"/>
      <c r="M69" s="208"/>
    </row>
    <row r="70" spans="1:13" ht="18.95" customHeight="1">
      <c r="A70" s="283"/>
      <c r="B70" s="95"/>
      <c r="C70" s="283"/>
      <c r="D70" s="208"/>
      <c r="E70" s="292"/>
      <c r="F70" s="89"/>
      <c r="G70" s="302"/>
      <c r="H70" s="24"/>
      <c r="I70" s="28"/>
      <c r="J70" s="25"/>
      <c r="K70" s="95"/>
      <c r="L70" s="106"/>
      <c r="M70" s="285"/>
    </row>
    <row r="71" spans="1:13" ht="18.95" customHeight="1">
      <c r="A71" s="283"/>
      <c r="B71" s="206"/>
      <c r="C71" s="307"/>
      <c r="D71" s="303"/>
      <c r="E71" s="292"/>
      <c r="F71" s="22"/>
      <c r="G71" s="302"/>
      <c r="H71" s="24"/>
      <c r="I71" s="26"/>
      <c r="J71" s="25"/>
      <c r="K71" s="206"/>
      <c r="L71" s="101"/>
      <c r="M71" s="208"/>
    </row>
    <row r="72" spans="1:13" ht="36" customHeight="1">
      <c r="A72" s="291"/>
      <c r="B72" s="95"/>
      <c r="C72" s="283"/>
      <c r="D72" s="208"/>
      <c r="E72" s="292"/>
      <c r="F72" s="22"/>
      <c r="G72" s="302"/>
      <c r="H72" s="24"/>
      <c r="I72" s="26"/>
      <c r="J72" s="25"/>
      <c r="K72" s="206"/>
      <c r="L72" s="101"/>
      <c r="M72" s="208"/>
    </row>
    <row r="73" spans="1:13" ht="18.95" customHeight="1">
      <c r="A73" s="283"/>
      <c r="B73" s="206"/>
      <c r="C73" s="283"/>
      <c r="D73" s="208"/>
      <c r="E73" s="292"/>
      <c r="F73" s="22"/>
      <c r="G73" s="302"/>
      <c r="H73" s="24"/>
      <c r="I73" s="28"/>
      <c r="J73" s="25"/>
      <c r="K73" s="95"/>
      <c r="L73" s="106"/>
      <c r="M73" s="285"/>
    </row>
    <row r="74" spans="1:13" ht="18.95" customHeight="1">
      <c r="A74" s="283"/>
      <c r="B74" s="206"/>
      <c r="C74" s="283"/>
      <c r="D74" s="208"/>
      <c r="E74" s="292"/>
      <c r="F74" s="22"/>
      <c r="G74" s="302"/>
      <c r="H74" s="24"/>
      <c r="I74" s="26"/>
      <c r="J74" s="25"/>
      <c r="K74" s="206"/>
      <c r="L74" s="101"/>
      <c r="M74" s="208"/>
    </row>
    <row r="75" spans="1:13" ht="18.95" customHeight="1">
      <c r="A75" s="283"/>
      <c r="B75" s="206"/>
      <c r="C75" s="283"/>
      <c r="D75" s="206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285"/>
    </row>
    <row r="77" spans="1:13">
      <c r="A77" s="283" t="s">
        <v>44</v>
      </c>
      <c r="B77" s="206"/>
      <c r="C77" s="206"/>
      <c r="D77" s="206"/>
      <c r="E77" s="206"/>
      <c r="F77" s="206"/>
      <c r="G77" s="206"/>
      <c r="H77" s="304"/>
      <c r="I77" s="206"/>
      <c r="J77" s="206"/>
      <c r="K77" s="206"/>
      <c r="L77" s="206"/>
      <c r="M77" s="208"/>
    </row>
    <row r="78" spans="1:13">
      <c r="A78" s="283" t="s">
        <v>33</v>
      </c>
      <c r="B78" s="206"/>
      <c r="C78" s="206"/>
      <c r="D78" s="206"/>
      <c r="E78" s="206"/>
      <c r="F78" s="206"/>
      <c r="G78" s="206" t="s">
        <v>34</v>
      </c>
      <c r="H78" s="206"/>
      <c r="I78" s="206"/>
      <c r="J78" s="206" t="s">
        <v>35</v>
      </c>
      <c r="K78" s="206"/>
      <c r="L78" s="206"/>
      <c r="M78" s="208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285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8" t="s">
        <v>49</v>
      </c>
      <c r="B81" s="569"/>
      <c r="C81" s="569"/>
      <c r="D81" s="569"/>
      <c r="E81" s="569"/>
      <c r="F81" s="569"/>
      <c r="G81" s="569"/>
      <c r="H81" s="569"/>
      <c r="I81" s="569"/>
      <c r="J81" s="569"/>
      <c r="K81" s="569"/>
      <c r="L81" s="569"/>
      <c r="M81" s="570"/>
    </row>
    <row r="82" spans="1:13" ht="35.1" customHeight="1">
      <c r="A82" s="279" t="s">
        <v>41</v>
      </c>
      <c r="B82" s="45"/>
      <c r="C82" s="45"/>
      <c r="D82" s="45"/>
      <c r="E82" s="45"/>
      <c r="F82" s="45"/>
      <c r="G82" s="46"/>
      <c r="H82" s="280" t="s">
        <v>11</v>
      </c>
      <c r="I82" s="47">
        <f>I55+1</f>
        <v>45239</v>
      </c>
      <c r="J82" s="45"/>
      <c r="K82" s="45"/>
      <c r="L82" s="45"/>
      <c r="M82" s="281"/>
    </row>
    <row r="83" spans="1:13" ht="16.5" customHeight="1">
      <c r="A83" s="282" t="s">
        <v>12</v>
      </c>
      <c r="B83" s="206"/>
      <c r="C83" s="208"/>
      <c r="D83" s="283" t="s">
        <v>13</v>
      </c>
      <c r="E83" s="206"/>
      <c r="F83" s="206"/>
      <c r="G83" s="206"/>
      <c r="H83" s="282" t="s">
        <v>14</v>
      </c>
      <c r="I83" s="284" t="s">
        <v>43</v>
      </c>
      <c r="J83" s="206"/>
      <c r="K83" s="206"/>
      <c r="L83" s="206"/>
      <c r="M83" s="208"/>
    </row>
    <row r="84" spans="1:13" ht="16.5" customHeight="1">
      <c r="A84" s="49" t="s">
        <v>15</v>
      </c>
      <c r="B84" s="50"/>
      <c r="C84" s="208"/>
      <c r="D84" s="63" t="str">
        <f>D57</f>
        <v>AEROSOL SERVICES</v>
      </c>
      <c r="E84" s="50"/>
      <c r="F84" s="50"/>
      <c r="G84" s="50"/>
      <c r="H84" s="49" t="s">
        <v>14</v>
      </c>
      <c r="I84" s="94">
        <f>I57</f>
        <v>0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285"/>
      <c r="E85" s="95"/>
      <c r="F85" s="12"/>
      <c r="G85" s="95"/>
      <c r="H85" s="95"/>
      <c r="I85" s="95"/>
      <c r="J85" s="95"/>
      <c r="K85" s="285"/>
      <c r="L85" s="52"/>
      <c r="M85" s="285"/>
    </row>
    <row r="86" spans="1:13" ht="18" customHeight="1">
      <c r="A86" s="286"/>
      <c r="B86" s="45"/>
      <c r="C86" s="287" t="s">
        <v>16</v>
      </c>
      <c r="D86" s="281"/>
      <c r="E86" s="53" t="s">
        <v>17</v>
      </c>
      <c r="F86" s="288" t="s">
        <v>18</v>
      </c>
      <c r="G86" s="45" t="s">
        <v>19</v>
      </c>
      <c r="H86" s="45"/>
      <c r="I86" s="16" t="s">
        <v>20</v>
      </c>
      <c r="J86" s="16" t="s">
        <v>21</v>
      </c>
      <c r="K86" s="281"/>
      <c r="L86" s="283" t="s">
        <v>22</v>
      </c>
      <c r="M86" s="208"/>
    </row>
    <row r="87" spans="1:13" ht="15.75" customHeight="1">
      <c r="A87" s="54"/>
      <c r="B87" s="95"/>
      <c r="C87" s="52"/>
      <c r="D87" s="285"/>
      <c r="E87" s="97" t="s">
        <v>23</v>
      </c>
      <c r="F87" s="12"/>
      <c r="G87" s="289" t="s">
        <v>24</v>
      </c>
      <c r="H87" s="53" t="s">
        <v>5</v>
      </c>
      <c r="I87" s="16" t="s">
        <v>25</v>
      </c>
      <c r="J87" s="18" t="s">
        <v>26</v>
      </c>
      <c r="K87" s="285"/>
      <c r="L87" s="97" t="s">
        <v>27</v>
      </c>
      <c r="M87" s="290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291">
        <v>1</v>
      </c>
      <c r="B89" s="292"/>
      <c r="C89" s="291">
        <v>2</v>
      </c>
      <c r="D89" s="293"/>
      <c r="E89" s="292">
        <v>3</v>
      </c>
      <c r="F89" s="22">
        <v>4</v>
      </c>
      <c r="G89" s="292">
        <v>5</v>
      </c>
      <c r="H89" s="22">
        <v>6</v>
      </c>
      <c r="I89" s="22">
        <v>7</v>
      </c>
      <c r="J89" s="22">
        <v>8</v>
      </c>
      <c r="K89" s="292"/>
      <c r="L89" s="22">
        <v>9</v>
      </c>
      <c r="M89" s="293">
        <v>10</v>
      </c>
    </row>
    <row r="90" spans="1:13" ht="18.95" customHeight="1">
      <c r="A90" s="294" t="s">
        <v>59</v>
      </c>
      <c r="B90" s="295"/>
      <c r="C90" s="283" t="str">
        <f>JL!L12</f>
        <v>Česnečka s bramborami</v>
      </c>
      <c r="D90" s="208"/>
      <c r="E90" s="292" t="s">
        <v>31</v>
      </c>
      <c r="F90" s="89"/>
      <c r="G90" s="296"/>
      <c r="H90" s="24"/>
      <c r="I90" s="24"/>
      <c r="J90" s="25"/>
      <c r="K90" s="95"/>
      <c r="L90" s="101"/>
      <c r="M90" s="285"/>
    </row>
    <row r="91" spans="1:13" ht="18.95" customHeight="1">
      <c r="A91" s="294" t="s">
        <v>60</v>
      </c>
      <c r="B91" s="295"/>
      <c r="C91" s="283" t="str">
        <f>JL!L15</f>
        <v>Květáková s vejci a pažitkou</v>
      </c>
      <c r="D91" s="208"/>
      <c r="E91" s="97" t="s">
        <v>31</v>
      </c>
      <c r="F91" s="89"/>
      <c r="G91" s="102"/>
      <c r="H91" s="24"/>
      <c r="I91" s="26"/>
      <c r="J91" s="25"/>
      <c r="K91" s="206"/>
      <c r="L91" s="101"/>
      <c r="M91" s="208"/>
    </row>
    <row r="92" spans="1:13" ht="18.95" customHeight="1">
      <c r="A92" s="294" t="s">
        <v>84</v>
      </c>
      <c r="B92" s="202"/>
      <c r="C92" s="297" t="str">
        <f>JL!L19</f>
        <v>Marinovaná krkovice s kájenským pepřem, šťouchané brambory s cibulkou</v>
      </c>
      <c r="D92" s="208"/>
      <c r="E92" s="292" t="s">
        <v>31</v>
      </c>
      <c r="F92" s="89"/>
      <c r="G92" s="306"/>
      <c r="H92" s="24"/>
      <c r="I92" s="26"/>
      <c r="J92" s="25"/>
      <c r="K92" s="95"/>
      <c r="L92" s="106"/>
      <c r="M92" s="285"/>
    </row>
    <row r="93" spans="1:13" ht="18.95" customHeight="1">
      <c r="A93" s="294" t="s">
        <v>86</v>
      </c>
      <c r="B93" s="299"/>
      <c r="C93" s="297" t="str">
        <f>JL!L23</f>
        <v>Hovězí guláš, houskové knedlíky</v>
      </c>
      <c r="D93" s="208"/>
      <c r="E93" s="97" t="s">
        <v>31</v>
      </c>
      <c r="F93" s="89"/>
      <c r="G93" s="298"/>
      <c r="H93" s="24"/>
      <c r="I93" s="28"/>
      <c r="J93" s="25"/>
      <c r="K93" s="95"/>
      <c r="L93" s="106"/>
      <c r="M93" s="285"/>
    </row>
    <row r="94" spans="1:13" ht="18.95" customHeight="1">
      <c r="A94" s="294" t="s">
        <v>85</v>
      </c>
      <c r="B94" s="299"/>
      <c r="C94" s="297" t="str">
        <f>JL!L27</f>
        <v>Špagety Aglio Olio s feferonkami, olivovým olejem a česnekem, strouhaný parmesán s bylinkami</v>
      </c>
      <c r="D94" s="208"/>
      <c r="E94" s="292" t="s">
        <v>31</v>
      </c>
      <c r="F94" s="89"/>
      <c r="G94" s="298"/>
      <c r="H94" s="24"/>
      <c r="I94" s="28"/>
      <c r="J94" s="25"/>
      <c r="K94" s="206"/>
      <c r="L94" s="101"/>
      <c r="M94" s="208"/>
    </row>
    <row r="95" spans="1:13" ht="18.95" customHeight="1">
      <c r="A95" s="294" t="s">
        <v>163</v>
      </c>
      <c r="B95" s="204"/>
      <c r="C95" s="297" t="s">
        <v>164</v>
      </c>
      <c r="D95" s="208"/>
      <c r="E95" s="292" t="s">
        <v>31</v>
      </c>
      <c r="F95" s="89"/>
      <c r="G95" s="298"/>
      <c r="H95" s="24"/>
      <c r="I95" s="28"/>
      <c r="J95" s="25"/>
      <c r="K95" s="95"/>
      <c r="L95" s="106"/>
      <c r="M95" s="285"/>
    </row>
    <row r="96" spans="1:13" ht="18.95" customHeight="1">
      <c r="A96" s="300"/>
      <c r="B96" s="301"/>
      <c r="C96" s="566"/>
      <c r="D96" s="567"/>
      <c r="E96" s="292"/>
      <c r="F96" s="22"/>
      <c r="G96" s="298"/>
      <c r="H96" s="24"/>
      <c r="I96" s="28"/>
      <c r="J96" s="25"/>
      <c r="K96" s="206"/>
      <c r="L96" s="101"/>
      <c r="M96" s="208"/>
    </row>
    <row r="97" spans="1:13" ht="18.95" customHeight="1">
      <c r="A97" s="283"/>
      <c r="B97" s="95"/>
      <c r="C97" s="283"/>
      <c r="D97" s="208"/>
      <c r="E97" s="292"/>
      <c r="F97" s="22"/>
      <c r="G97" s="302"/>
      <c r="H97" s="24"/>
      <c r="I97" s="28"/>
      <c r="J97" s="25"/>
      <c r="K97" s="95"/>
      <c r="L97" s="106"/>
      <c r="M97" s="285"/>
    </row>
    <row r="98" spans="1:13" ht="18.95" customHeight="1">
      <c r="A98" s="283"/>
      <c r="B98" s="206"/>
      <c r="C98" s="307"/>
      <c r="D98" s="303"/>
      <c r="E98" s="292"/>
      <c r="F98" s="22"/>
      <c r="G98" s="302"/>
      <c r="H98" s="24"/>
      <c r="I98" s="26"/>
      <c r="J98" s="25"/>
      <c r="K98" s="206"/>
      <c r="L98" s="101"/>
      <c r="M98" s="208"/>
    </row>
    <row r="99" spans="1:13" ht="36" customHeight="1">
      <c r="A99" s="291"/>
      <c r="B99" s="95"/>
      <c r="C99" s="283"/>
      <c r="D99" s="208"/>
      <c r="E99" s="292"/>
      <c r="F99" s="22"/>
      <c r="G99" s="302"/>
      <c r="H99" s="24"/>
      <c r="I99" s="26"/>
      <c r="J99" s="25"/>
      <c r="K99" s="206"/>
      <c r="L99" s="101"/>
      <c r="M99" s="208"/>
    </row>
    <row r="100" spans="1:13" ht="18.95" customHeight="1">
      <c r="A100" s="283"/>
      <c r="B100" s="206"/>
      <c r="C100" s="283"/>
      <c r="D100" s="208"/>
      <c r="E100" s="292"/>
      <c r="F100" s="22"/>
      <c r="G100" s="302"/>
      <c r="H100" s="24"/>
      <c r="I100" s="28"/>
      <c r="J100" s="25"/>
      <c r="K100" s="95"/>
      <c r="L100" s="106"/>
      <c r="M100" s="285"/>
    </row>
    <row r="101" spans="1:13" ht="18.95" customHeight="1">
      <c r="A101" s="283"/>
      <c r="B101" s="206"/>
      <c r="C101" s="283"/>
      <c r="D101" s="208"/>
      <c r="E101" s="292"/>
      <c r="F101" s="22"/>
      <c r="G101" s="302"/>
      <c r="H101" s="24"/>
      <c r="I101" s="26"/>
      <c r="J101" s="25"/>
      <c r="K101" s="206"/>
      <c r="L101" s="101"/>
      <c r="M101" s="208"/>
    </row>
    <row r="102" spans="1:13" ht="18.95" customHeight="1">
      <c r="A102" s="283"/>
      <c r="B102" s="206"/>
      <c r="C102" s="283"/>
      <c r="D102" s="206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285"/>
    </row>
    <row r="104" spans="1:13">
      <c r="A104" s="283" t="s">
        <v>44</v>
      </c>
      <c r="B104" s="206"/>
      <c r="C104" s="206"/>
      <c r="D104" s="206"/>
      <c r="E104" s="206"/>
      <c r="F104" s="206"/>
      <c r="G104" s="206"/>
      <c r="H104" s="304"/>
      <c r="I104" s="206"/>
      <c r="J104" s="206"/>
      <c r="K104" s="206"/>
      <c r="L104" s="206"/>
      <c r="M104" s="208"/>
    </row>
    <row r="105" spans="1:13">
      <c r="A105" s="283" t="s">
        <v>33</v>
      </c>
      <c r="B105" s="206"/>
      <c r="C105" s="206"/>
      <c r="D105" s="206"/>
      <c r="E105" s="206"/>
      <c r="F105" s="206"/>
      <c r="G105" s="206" t="s">
        <v>34</v>
      </c>
      <c r="H105" s="206"/>
      <c r="I105" s="206"/>
      <c r="J105" s="206" t="s">
        <v>35</v>
      </c>
      <c r="K105" s="206"/>
      <c r="L105" s="206"/>
      <c r="M105" s="208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285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8" t="s">
        <v>49</v>
      </c>
      <c r="B108" s="569"/>
      <c r="C108" s="569"/>
      <c r="D108" s="569"/>
      <c r="E108" s="569"/>
      <c r="F108" s="569"/>
      <c r="G108" s="569"/>
      <c r="H108" s="569"/>
      <c r="I108" s="569"/>
      <c r="J108" s="569"/>
      <c r="K108" s="569"/>
      <c r="L108" s="569"/>
      <c r="M108" s="570"/>
    </row>
    <row r="109" spans="1:13" ht="35.1" customHeight="1">
      <c r="A109" s="279" t="s">
        <v>41</v>
      </c>
      <c r="B109" s="45"/>
      <c r="C109" s="45"/>
      <c r="D109" s="45"/>
      <c r="E109" s="45"/>
      <c r="F109" s="45"/>
      <c r="G109" s="46"/>
      <c r="H109" s="280" t="s">
        <v>11</v>
      </c>
      <c r="I109" s="47">
        <f>I82+1</f>
        <v>45240</v>
      </c>
      <c r="J109" s="45"/>
      <c r="K109" s="45"/>
      <c r="L109" s="45"/>
      <c r="M109" s="281"/>
    </row>
    <row r="110" spans="1:13" ht="16.5" customHeight="1">
      <c r="A110" s="282" t="s">
        <v>12</v>
      </c>
      <c r="B110" s="206"/>
      <c r="C110" s="208"/>
      <c r="D110" s="283" t="s">
        <v>13</v>
      </c>
      <c r="E110" s="206"/>
      <c r="F110" s="206"/>
      <c r="G110" s="206"/>
      <c r="H110" s="282" t="s">
        <v>14</v>
      </c>
      <c r="I110" s="284" t="s">
        <v>43</v>
      </c>
      <c r="J110" s="206"/>
      <c r="K110" s="206"/>
      <c r="L110" s="206"/>
      <c r="M110" s="208"/>
    </row>
    <row r="111" spans="1:13" ht="16.5" customHeight="1">
      <c r="A111" s="49" t="s">
        <v>15</v>
      </c>
      <c r="B111" s="50"/>
      <c r="C111" s="208"/>
      <c r="D111" s="63" t="str">
        <f>D84</f>
        <v>AEROSOL SERVICES</v>
      </c>
      <c r="E111" s="50"/>
      <c r="F111" s="50"/>
      <c r="G111" s="50"/>
      <c r="H111" s="49" t="s">
        <v>14</v>
      </c>
      <c r="I111" s="94">
        <f>I84</f>
        <v>0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285"/>
      <c r="E112" s="95"/>
      <c r="F112" s="12"/>
      <c r="G112" s="95"/>
      <c r="H112" s="95"/>
      <c r="I112" s="95"/>
      <c r="J112" s="95"/>
      <c r="K112" s="285"/>
      <c r="L112" s="52"/>
      <c r="M112" s="285"/>
    </row>
    <row r="113" spans="1:13" ht="18" customHeight="1">
      <c r="A113" s="286"/>
      <c r="B113" s="45"/>
      <c r="C113" s="287" t="s">
        <v>16</v>
      </c>
      <c r="D113" s="281"/>
      <c r="E113" s="53" t="s">
        <v>17</v>
      </c>
      <c r="F113" s="288" t="s">
        <v>18</v>
      </c>
      <c r="G113" s="45" t="s">
        <v>19</v>
      </c>
      <c r="H113" s="45"/>
      <c r="I113" s="16" t="s">
        <v>20</v>
      </c>
      <c r="J113" s="16" t="s">
        <v>21</v>
      </c>
      <c r="K113" s="281"/>
      <c r="L113" s="283" t="s">
        <v>22</v>
      </c>
      <c r="M113" s="208"/>
    </row>
    <row r="114" spans="1:13" ht="15.75" customHeight="1">
      <c r="A114" s="54"/>
      <c r="B114" s="95"/>
      <c r="C114" s="52"/>
      <c r="D114" s="285"/>
      <c r="E114" s="97" t="s">
        <v>23</v>
      </c>
      <c r="F114" s="12"/>
      <c r="G114" s="289" t="s">
        <v>24</v>
      </c>
      <c r="H114" s="53" t="s">
        <v>5</v>
      </c>
      <c r="I114" s="16" t="s">
        <v>25</v>
      </c>
      <c r="J114" s="18" t="s">
        <v>26</v>
      </c>
      <c r="K114" s="285"/>
      <c r="L114" s="97" t="s">
        <v>27</v>
      </c>
      <c r="M114" s="290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291">
        <v>1</v>
      </c>
      <c r="B116" s="292"/>
      <c r="C116" s="291">
        <v>2</v>
      </c>
      <c r="D116" s="293"/>
      <c r="E116" s="292">
        <v>3</v>
      </c>
      <c r="F116" s="22">
        <v>4</v>
      </c>
      <c r="G116" s="292">
        <v>5</v>
      </c>
      <c r="H116" s="22">
        <v>6</v>
      </c>
      <c r="I116" s="22">
        <v>7</v>
      </c>
      <c r="J116" s="22">
        <v>8</v>
      </c>
      <c r="K116" s="292"/>
      <c r="L116" s="22">
        <v>9</v>
      </c>
      <c r="M116" s="293">
        <v>10</v>
      </c>
    </row>
    <row r="117" spans="1:13" ht="18.95" customHeight="1">
      <c r="A117" s="294" t="s">
        <v>59</v>
      </c>
      <c r="B117" s="295"/>
      <c r="C117" s="305" t="str">
        <f>JL!O12</f>
        <v>Kroupová se zeleninou</v>
      </c>
      <c r="D117" s="208"/>
      <c r="E117" s="292" t="s">
        <v>31</v>
      </c>
      <c r="F117" s="89"/>
      <c r="G117" s="296"/>
      <c r="H117" s="24"/>
      <c r="I117" s="24"/>
      <c r="J117" s="25"/>
      <c r="K117" s="95"/>
      <c r="L117" s="101"/>
      <c r="M117" s="285"/>
    </row>
    <row r="118" spans="1:13" ht="18.95" customHeight="1">
      <c r="A118" s="294" t="s">
        <v>60</v>
      </c>
      <c r="B118" s="295"/>
      <c r="C118" s="283" t="str">
        <f>JL!O15</f>
        <v>Kapustová s paprikou a bramborem</v>
      </c>
      <c r="D118" s="208"/>
      <c r="E118" s="97" t="s">
        <v>31</v>
      </c>
      <c r="F118" s="89"/>
      <c r="G118" s="102"/>
      <c r="H118" s="24"/>
      <c r="I118" s="26"/>
      <c r="J118" s="25"/>
      <c r="K118" s="206"/>
      <c r="L118" s="101"/>
      <c r="M118" s="208"/>
    </row>
    <row r="119" spans="1:13" ht="18.95" customHeight="1">
      <c r="A119" s="294" t="s">
        <v>84</v>
      </c>
      <c r="B119" s="202"/>
      <c r="C119" s="297" t="str">
        <f>JL!O19</f>
        <v>Smažené kuřecí stripsy v křupaném obalu, bramborový salát</v>
      </c>
      <c r="D119" s="208"/>
      <c r="E119" s="292" t="s">
        <v>31</v>
      </c>
      <c r="F119" s="89"/>
      <c r="G119" s="298"/>
      <c r="H119" s="24"/>
      <c r="I119" s="26"/>
      <c r="J119" s="25"/>
      <c r="K119" s="95"/>
      <c r="L119" s="106"/>
      <c r="M119" s="285"/>
    </row>
    <row r="120" spans="1:13" ht="18.95" customHeight="1">
      <c r="A120" s="294" t="s">
        <v>86</v>
      </c>
      <c r="B120" s="299"/>
      <c r="C120" s="297" t="str">
        <f>JL!O23</f>
        <v>Vepřové nudličky gyros, zeleninový kuskus, tzatziky s jogurtem</v>
      </c>
      <c r="D120" s="208"/>
      <c r="E120" s="97" t="s">
        <v>31</v>
      </c>
      <c r="F120" s="89"/>
      <c r="G120" s="298"/>
      <c r="H120" s="24"/>
      <c r="I120" s="26"/>
      <c r="J120" s="25"/>
      <c r="K120" s="206"/>
      <c r="L120" s="101"/>
      <c r="M120" s="208"/>
    </row>
    <row r="121" spans="1:13" ht="18.95" customHeight="1">
      <c r="A121" s="294" t="s">
        <v>85</v>
      </c>
      <c r="B121" s="299"/>
      <c r="C121" s="297" t="str">
        <f>JL!O27</f>
        <v>Pečené květákové placičky se sýrem, vařené brambory, jemný rajčatovo-jogurtový dressing</v>
      </c>
      <c r="D121" s="208"/>
      <c r="E121" s="292" t="s">
        <v>31</v>
      </c>
      <c r="F121" s="89"/>
      <c r="G121" s="298"/>
      <c r="H121" s="24"/>
      <c r="I121" s="28"/>
      <c r="J121" s="25"/>
      <c r="K121" s="206"/>
      <c r="L121" s="101"/>
      <c r="M121" s="208"/>
    </row>
    <row r="122" spans="1:13" ht="18.95" customHeight="1">
      <c r="A122" s="294" t="s">
        <v>163</v>
      </c>
      <c r="B122" s="204"/>
      <c r="C122" s="297" t="s">
        <v>164</v>
      </c>
      <c r="D122" s="208"/>
      <c r="E122" s="292" t="s">
        <v>31</v>
      </c>
      <c r="F122" s="89"/>
      <c r="G122" s="298"/>
      <c r="H122" s="24"/>
      <c r="I122" s="28"/>
      <c r="J122" s="25"/>
      <c r="K122" s="95"/>
      <c r="L122" s="106"/>
      <c r="M122" s="285"/>
    </row>
    <row r="123" spans="1:13" ht="18.95" customHeight="1">
      <c r="A123" s="300"/>
      <c r="B123" s="301"/>
      <c r="C123" s="566"/>
      <c r="D123" s="567"/>
      <c r="E123" s="292"/>
      <c r="F123" s="22"/>
      <c r="G123" s="298"/>
      <c r="H123" s="24"/>
      <c r="I123" s="28"/>
      <c r="J123" s="25"/>
      <c r="K123" s="206"/>
      <c r="L123" s="101"/>
      <c r="M123" s="208"/>
    </row>
    <row r="124" spans="1:13" ht="18.95" customHeight="1">
      <c r="A124" s="283"/>
      <c r="B124" s="95"/>
      <c r="C124" s="283"/>
      <c r="D124" s="208"/>
      <c r="E124" s="292"/>
      <c r="F124" s="22"/>
      <c r="G124" s="302"/>
      <c r="H124" s="24"/>
      <c r="I124" s="28"/>
      <c r="J124" s="25"/>
      <c r="K124" s="95"/>
      <c r="L124" s="106"/>
      <c r="M124" s="285"/>
    </row>
    <row r="125" spans="1:13" ht="18.95" customHeight="1">
      <c r="A125" s="283"/>
      <c r="B125" s="206"/>
      <c r="C125" s="307"/>
      <c r="D125" s="303"/>
      <c r="E125" s="292"/>
      <c r="F125" s="22"/>
      <c r="G125" s="302"/>
      <c r="H125" s="24"/>
      <c r="I125" s="26"/>
      <c r="J125" s="25"/>
      <c r="K125" s="206"/>
      <c r="L125" s="101"/>
      <c r="M125" s="208"/>
    </row>
    <row r="126" spans="1:13" ht="36" customHeight="1">
      <c r="A126" s="291"/>
      <c r="B126" s="95"/>
      <c r="C126" s="283"/>
      <c r="D126" s="208"/>
      <c r="E126" s="292"/>
      <c r="F126" s="22"/>
      <c r="G126" s="302"/>
      <c r="H126" s="24"/>
      <c r="I126" s="26"/>
      <c r="J126" s="25"/>
      <c r="K126" s="206"/>
      <c r="L126" s="101"/>
      <c r="M126" s="208"/>
    </row>
    <row r="127" spans="1:13" ht="18.95" customHeight="1">
      <c r="A127" s="283"/>
      <c r="B127" s="206"/>
      <c r="C127" s="283"/>
      <c r="D127" s="208"/>
      <c r="E127" s="292"/>
      <c r="F127" s="22"/>
      <c r="G127" s="302"/>
      <c r="H127" s="24"/>
      <c r="I127" s="28"/>
      <c r="J127" s="25"/>
      <c r="K127" s="95"/>
      <c r="L127" s="106"/>
      <c r="M127" s="285"/>
    </row>
    <row r="128" spans="1:13" ht="18.95" customHeight="1">
      <c r="A128" s="283"/>
      <c r="B128" s="206"/>
      <c r="C128" s="283"/>
      <c r="D128" s="208"/>
      <c r="E128" s="292"/>
      <c r="F128" s="22"/>
      <c r="G128" s="302"/>
      <c r="H128" s="24"/>
      <c r="I128" s="26"/>
      <c r="J128" s="25"/>
      <c r="K128" s="206"/>
      <c r="L128" s="101"/>
      <c r="M128" s="208"/>
    </row>
    <row r="129" spans="1:13" ht="18.95" customHeight="1">
      <c r="A129" s="283"/>
      <c r="B129" s="206"/>
      <c r="C129" s="283"/>
      <c r="D129" s="206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285"/>
    </row>
    <row r="131" spans="1:13">
      <c r="A131" s="283" t="s">
        <v>44</v>
      </c>
      <c r="B131" s="206"/>
      <c r="C131" s="206"/>
      <c r="D131" s="206"/>
      <c r="E131" s="206"/>
      <c r="F131" s="206"/>
      <c r="G131" s="206"/>
      <c r="H131" s="304"/>
      <c r="I131" s="206"/>
      <c r="J131" s="206"/>
      <c r="K131" s="206"/>
      <c r="L131" s="206"/>
      <c r="M131" s="208"/>
    </row>
    <row r="132" spans="1:13">
      <c r="A132" s="283" t="s">
        <v>33</v>
      </c>
      <c r="B132" s="206"/>
      <c r="C132" s="206"/>
      <c r="D132" s="206"/>
      <c r="E132" s="206"/>
      <c r="F132" s="206"/>
      <c r="G132" s="206" t="s">
        <v>34</v>
      </c>
      <c r="H132" s="206"/>
      <c r="I132" s="206"/>
      <c r="J132" s="206" t="s">
        <v>35</v>
      </c>
      <c r="K132" s="206"/>
      <c r="L132" s="206"/>
      <c r="M132" s="208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285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8" t="s">
        <v>49</v>
      </c>
      <c r="B135" s="569"/>
      <c r="C135" s="569"/>
      <c r="D135" s="569"/>
      <c r="E135" s="569"/>
      <c r="F135" s="569"/>
      <c r="G135" s="569"/>
      <c r="H135" s="569"/>
      <c r="I135" s="569"/>
      <c r="J135" s="569"/>
      <c r="K135" s="569"/>
      <c r="L135" s="569"/>
      <c r="M135" s="570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D16" sqref="D16:E16"/>
    </sheetView>
  </sheetViews>
  <sheetFormatPr defaultRowHeight="12.75"/>
  <cols>
    <col min="1" max="1" width="3.28515625" style="224" customWidth="1"/>
    <col min="2" max="2" width="8.7109375" style="224" customWidth="1"/>
    <col min="3" max="3" width="20.7109375" style="229" customWidth="1"/>
    <col min="4" max="4" width="8.7109375" style="224" customWidth="1"/>
    <col min="5" max="5" width="20.7109375" style="229" customWidth="1"/>
    <col min="6" max="6" width="8.7109375" style="224" customWidth="1"/>
    <col min="7" max="7" width="20.7109375" style="229" customWidth="1"/>
    <col min="8" max="8" width="8.7109375" style="224" customWidth="1"/>
    <col min="9" max="9" width="20.7109375" style="229" customWidth="1"/>
    <col min="10" max="10" width="8.7109375" style="224" customWidth="1"/>
    <col min="11" max="11" width="20.7109375" style="229" customWidth="1"/>
    <col min="12" max="12" width="3.28515625" style="224" customWidth="1"/>
    <col min="13" max="13" width="10.7109375" style="224" customWidth="1"/>
    <col min="14" max="16384" width="9.140625" style="224"/>
  </cols>
  <sheetData>
    <row r="1" spans="2:12" ht="20.100000000000001" customHeight="1">
      <c r="C1" s="228"/>
      <c r="E1" s="228"/>
      <c r="G1" s="228"/>
      <c r="I1" s="228"/>
      <c r="K1" s="228"/>
    </row>
    <row r="2" spans="2:12" ht="51" customHeight="1" thickBot="1">
      <c r="B2" s="495" t="s">
        <v>97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2:12" ht="0.95" customHeight="1" thickBot="1">
      <c r="B3" s="499"/>
      <c r="C3" s="500"/>
      <c r="D3" s="499"/>
      <c r="E3" s="500"/>
      <c r="F3" s="499"/>
      <c r="G3" s="500"/>
      <c r="H3" s="499"/>
      <c r="I3" s="500"/>
      <c r="J3" s="499"/>
      <c r="K3" s="500"/>
    </row>
    <row r="4" spans="2:12" s="232" customFormat="1" ht="21.95" customHeight="1" thickBot="1">
      <c r="B4" s="497" t="str">
        <f>JL!B9</f>
        <v>PONDĚLÍ</v>
      </c>
      <c r="C4" s="498"/>
      <c r="D4" s="497" t="str">
        <f>JL!E9</f>
        <v>ÚTERÝ</v>
      </c>
      <c r="E4" s="498"/>
      <c r="F4" s="497" t="str">
        <f>JL!H9</f>
        <v>STŘEDA</v>
      </c>
      <c r="G4" s="498"/>
      <c r="H4" s="497" t="str">
        <f>JL!K9</f>
        <v>ČTVRTEK</v>
      </c>
      <c r="I4" s="498"/>
      <c r="J4" s="497" t="str">
        <f>JL!N9</f>
        <v>PÁTEK</v>
      </c>
      <c r="K4" s="498"/>
    </row>
    <row r="5" spans="2:12" s="236" customFormat="1" ht="20.100000000000001" customHeight="1" thickBot="1">
      <c r="B5" s="501">
        <f>JL!B10</f>
        <v>45236</v>
      </c>
      <c r="C5" s="502"/>
      <c r="D5" s="501">
        <f>B5+1</f>
        <v>45237</v>
      </c>
      <c r="E5" s="502"/>
      <c r="F5" s="501">
        <f>D5+1</f>
        <v>45238</v>
      </c>
      <c r="G5" s="502"/>
      <c r="H5" s="501">
        <f>F5+1</f>
        <v>45239</v>
      </c>
      <c r="I5" s="502"/>
      <c r="J5" s="501">
        <f>H5+1</f>
        <v>45240</v>
      </c>
      <c r="K5" s="502"/>
    </row>
    <row r="6" spans="2:12" s="226" customFormat="1" ht="5.0999999999999996" customHeight="1">
      <c r="B6" s="517"/>
      <c r="C6" s="518"/>
      <c r="D6" s="517"/>
      <c r="E6" s="518"/>
      <c r="F6" s="517"/>
      <c r="G6" s="518"/>
      <c r="H6" s="517"/>
      <c r="I6" s="518"/>
      <c r="J6" s="517"/>
      <c r="K6" s="518"/>
    </row>
    <row r="7" spans="2:12" s="226" customFormat="1" ht="20.100000000000001" customHeight="1">
      <c r="B7" s="505" t="s">
        <v>96</v>
      </c>
      <c r="C7" s="506"/>
      <c r="D7" s="505" t="s">
        <v>96</v>
      </c>
      <c r="E7" s="506"/>
      <c r="F7" s="505" t="s">
        <v>96</v>
      </c>
      <c r="G7" s="506"/>
      <c r="H7" s="505" t="s">
        <v>96</v>
      </c>
      <c r="I7" s="506"/>
      <c r="J7" s="505" t="s">
        <v>96</v>
      </c>
      <c r="K7" s="506"/>
    </row>
    <row r="8" spans="2:12" ht="54.95" customHeight="1">
      <c r="B8" s="509" t="s">
        <v>145</v>
      </c>
      <c r="C8" s="510"/>
      <c r="D8" s="509" t="s">
        <v>184</v>
      </c>
      <c r="E8" s="510"/>
      <c r="F8" s="509" t="s">
        <v>136</v>
      </c>
      <c r="G8" s="510"/>
      <c r="H8" s="509" t="s">
        <v>142</v>
      </c>
      <c r="I8" s="510"/>
      <c r="J8" s="509" t="s">
        <v>186</v>
      </c>
      <c r="K8" s="510"/>
    </row>
    <row r="9" spans="2:12" s="235" customFormat="1" ht="15.95" customHeight="1" thickBot="1">
      <c r="B9" s="233" t="s">
        <v>48</v>
      </c>
      <c r="C9" s="234" t="s">
        <v>137</v>
      </c>
      <c r="D9" s="233" t="s">
        <v>48</v>
      </c>
      <c r="E9" s="234" t="s">
        <v>138</v>
      </c>
      <c r="F9" s="233" t="s">
        <v>48</v>
      </c>
      <c r="G9" s="234" t="s">
        <v>139</v>
      </c>
      <c r="H9" s="233" t="s">
        <v>48</v>
      </c>
      <c r="I9" s="234" t="s">
        <v>140</v>
      </c>
      <c r="J9" s="233" t="s">
        <v>48</v>
      </c>
      <c r="K9" s="234" t="s">
        <v>187</v>
      </c>
    </row>
    <row r="10" spans="2:12" s="226" customFormat="1" ht="5.0999999999999996" customHeight="1">
      <c r="B10" s="513"/>
      <c r="C10" s="514"/>
      <c r="D10" s="513"/>
      <c r="E10" s="514"/>
      <c r="F10" s="513"/>
      <c r="G10" s="514"/>
      <c r="H10" s="513"/>
      <c r="I10" s="514"/>
      <c r="J10" s="513"/>
      <c r="K10" s="514"/>
    </row>
    <row r="11" spans="2:12" ht="20.100000000000001" customHeight="1">
      <c r="B11" s="519" t="s">
        <v>92</v>
      </c>
      <c r="C11" s="520"/>
      <c r="D11" s="519" t="s">
        <v>92</v>
      </c>
      <c r="E11" s="520"/>
      <c r="F11" s="519" t="s">
        <v>92</v>
      </c>
      <c r="G11" s="520"/>
      <c r="H11" s="519" t="s">
        <v>92</v>
      </c>
      <c r="I11" s="520"/>
      <c r="J11" s="519" t="s">
        <v>92</v>
      </c>
      <c r="K11" s="520"/>
    </row>
    <row r="12" spans="2:12" ht="45" customHeight="1">
      <c r="B12" s="511" t="str">
        <f>JL!C15</f>
        <v>Selská</v>
      </c>
      <c r="C12" s="512"/>
      <c r="D12" s="511" t="str">
        <f>JL!F12</f>
        <v>Hovězí vývar s vaječnou sedlinou</v>
      </c>
      <c r="E12" s="512"/>
      <c r="F12" s="511" t="str">
        <f>JL!I12</f>
        <v>Slepičí vývar s krupkami, čočkou a rýží</v>
      </c>
      <c r="G12" s="512"/>
      <c r="H12" s="511" t="str">
        <f>JL!L15</f>
        <v>Květáková s vejci a pažitkou</v>
      </c>
      <c r="I12" s="512"/>
      <c r="J12" s="511" t="str">
        <f>JL!O12</f>
        <v>Kroupová se zeleninou</v>
      </c>
      <c r="K12" s="512"/>
    </row>
    <row r="13" spans="2:12" s="235" customFormat="1" ht="15.95" customHeight="1" thickBot="1">
      <c r="B13" s="233" t="s">
        <v>48</v>
      </c>
      <c r="C13" s="234" t="str">
        <f>JL!D16</f>
        <v>1A,9,7</v>
      </c>
      <c r="D13" s="233" t="s">
        <v>48</v>
      </c>
      <c r="E13" s="234" t="str">
        <f>JL!G13</f>
        <v>9,1A,3,</v>
      </c>
      <c r="F13" s="233" t="s">
        <v>48</v>
      </c>
      <c r="G13" s="234" t="str">
        <f>JL!J13</f>
        <v>1a,1d,7,9</v>
      </c>
      <c r="H13" s="233" t="s">
        <v>48</v>
      </c>
      <c r="I13" s="234" t="str">
        <f>JL!M16</f>
        <v>1a,3,9,7</v>
      </c>
      <c r="J13" s="233" t="s">
        <v>48</v>
      </c>
      <c r="K13" s="234" t="str">
        <f>JL!P13</f>
        <v>1a,1c,9,7</v>
      </c>
    </row>
    <row r="14" spans="2:12" s="226" customFormat="1" ht="5.0999999999999996" customHeight="1">
      <c r="B14" s="513"/>
      <c r="C14" s="514"/>
      <c r="D14" s="513"/>
      <c r="E14" s="514"/>
      <c r="F14" s="513"/>
      <c r="G14" s="514"/>
      <c r="H14" s="513"/>
      <c r="I14" s="514"/>
      <c r="J14" s="513"/>
      <c r="K14" s="514"/>
    </row>
    <row r="15" spans="2:12" ht="20.100000000000001" customHeight="1">
      <c r="B15" s="515" t="s">
        <v>93</v>
      </c>
      <c r="C15" s="516"/>
      <c r="D15" s="515" t="s">
        <v>93</v>
      </c>
      <c r="E15" s="516"/>
      <c r="F15" s="515" t="s">
        <v>93</v>
      </c>
      <c r="G15" s="516"/>
      <c r="H15" s="515" t="s">
        <v>93</v>
      </c>
      <c r="I15" s="516"/>
      <c r="J15" s="515" t="s">
        <v>93</v>
      </c>
      <c r="K15" s="516"/>
    </row>
    <row r="16" spans="2:12" s="227" customFormat="1" ht="84.95" customHeight="1">
      <c r="B16" s="511" t="str">
        <f>JL!C19</f>
        <v>Vepřová kýta na žampiónech se smetanou, vařené těstoviny</v>
      </c>
      <c r="C16" s="512"/>
      <c r="D16" s="511" t="str">
        <f>JL!F27</f>
        <v>Zapečené těstoviny s brokolicí, smetanou, vejci a sýrem</v>
      </c>
      <c r="E16" s="512"/>
      <c r="F16" s="511" t="s">
        <v>221</v>
      </c>
      <c r="G16" s="512"/>
      <c r="H16" s="511" t="s">
        <v>222</v>
      </c>
      <c r="I16" s="512"/>
      <c r="J16" s="511" t="s">
        <v>223</v>
      </c>
      <c r="K16" s="512"/>
    </row>
    <row r="17" spans="2:14" s="235" customFormat="1" ht="15.95" customHeight="1" thickBot="1">
      <c r="B17" s="233" t="s">
        <v>48</v>
      </c>
      <c r="C17" s="234" t="str">
        <f>JL!D21</f>
        <v>1a,7</v>
      </c>
      <c r="D17" s="233" t="s">
        <v>48</v>
      </c>
      <c r="E17" s="234" t="str">
        <f>JL!G29</f>
        <v>1a, 3, 7</v>
      </c>
      <c r="F17" s="233" t="s">
        <v>48</v>
      </c>
      <c r="G17" s="234" t="str">
        <f>JL!J25</f>
        <v>1a,3,7,6,10</v>
      </c>
      <c r="H17" s="233" t="s">
        <v>48</v>
      </c>
      <c r="I17" s="234" t="str">
        <f>JL!M34</f>
        <v>1a,3,7,10,6</v>
      </c>
      <c r="J17" s="233" t="s">
        <v>48</v>
      </c>
      <c r="K17" s="234" t="s">
        <v>132</v>
      </c>
    </row>
    <row r="18" spans="2:14" s="226" customFormat="1" ht="5.0999999999999996" customHeight="1">
      <c r="B18" s="513"/>
      <c r="C18" s="514"/>
      <c r="D18" s="513"/>
      <c r="E18" s="514"/>
      <c r="F18" s="513"/>
      <c r="G18" s="514"/>
      <c r="H18" s="513"/>
      <c r="I18" s="514"/>
      <c r="J18" s="513"/>
      <c r="K18" s="514"/>
    </row>
    <row r="19" spans="2:14" ht="20.100000000000001" customHeight="1">
      <c r="B19" s="507" t="s">
        <v>98</v>
      </c>
      <c r="C19" s="508"/>
      <c r="D19" s="507" t="str">
        <f>B19</f>
        <v>ODPOLEDNÍ SVAČINKA</v>
      </c>
      <c r="E19" s="508"/>
      <c r="F19" s="507" t="str">
        <f>D19</f>
        <v>ODPOLEDNÍ SVAČINKA</v>
      </c>
      <c r="G19" s="508"/>
      <c r="H19" s="507" t="str">
        <f>F19</f>
        <v>ODPOLEDNÍ SVAČINKA</v>
      </c>
      <c r="I19" s="508"/>
      <c r="J19" s="507" t="str">
        <f>H19</f>
        <v>ODPOLEDNÍ SVAČINKA</v>
      </c>
      <c r="K19" s="508"/>
    </row>
    <row r="20" spans="2:14" ht="54.95" customHeight="1">
      <c r="B20" s="509" t="s">
        <v>141</v>
      </c>
      <c r="C20" s="510"/>
      <c r="D20" s="509" t="s">
        <v>183</v>
      </c>
      <c r="E20" s="510"/>
      <c r="F20" s="509" t="s">
        <v>185</v>
      </c>
      <c r="G20" s="510"/>
      <c r="H20" s="509" t="s">
        <v>182</v>
      </c>
      <c r="I20" s="510"/>
      <c r="J20" s="509" t="s">
        <v>181</v>
      </c>
      <c r="K20" s="510"/>
      <c r="N20" s="308" t="s">
        <v>135</v>
      </c>
    </row>
    <row r="21" spans="2:14" s="235" customFormat="1" ht="15.95" customHeight="1" thickBot="1">
      <c r="B21" s="233" t="s">
        <v>48</v>
      </c>
      <c r="C21" s="234" t="s">
        <v>143</v>
      </c>
      <c r="D21" s="233" t="s">
        <v>48</v>
      </c>
      <c r="E21" s="234">
        <v>7.12</v>
      </c>
      <c r="F21" s="233" t="s">
        <v>48</v>
      </c>
      <c r="G21" s="234" t="s">
        <v>143</v>
      </c>
      <c r="H21" s="233" t="s">
        <v>48</v>
      </c>
      <c r="I21" s="234" t="s">
        <v>144</v>
      </c>
      <c r="J21" s="233" t="s">
        <v>48</v>
      </c>
      <c r="K21" s="234" t="s">
        <v>139</v>
      </c>
    </row>
    <row r="22" spans="2:14" ht="0.95" customHeight="1" thickBot="1">
      <c r="B22" s="230"/>
      <c r="C22" s="231"/>
      <c r="D22" s="230"/>
      <c r="E22" s="231"/>
      <c r="F22" s="230"/>
      <c r="G22" s="231"/>
      <c r="H22" s="230"/>
      <c r="I22" s="231"/>
      <c r="J22" s="230"/>
      <c r="K22" s="231"/>
    </row>
    <row r="23" spans="2:14" ht="12" customHeight="1"/>
    <row r="24" spans="2:14" s="225" customFormat="1">
      <c r="B24" s="503" t="s">
        <v>95</v>
      </c>
      <c r="C24" s="503"/>
      <c r="E24" s="504" t="s">
        <v>94</v>
      </c>
      <c r="F24" s="504"/>
      <c r="G24" s="504"/>
      <c r="H24" s="504"/>
      <c r="I24" s="504"/>
      <c r="J24" s="504"/>
      <c r="K24" s="504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H20" sqref="H20:I20"/>
    </sheetView>
  </sheetViews>
  <sheetFormatPr defaultRowHeight="12.75"/>
  <cols>
    <col min="1" max="1" width="3.28515625" style="224" customWidth="1"/>
    <col min="2" max="2" width="8.7109375" style="224" customWidth="1"/>
    <col min="3" max="3" width="27.7109375" style="229" customWidth="1"/>
    <col min="4" max="4" width="8.7109375" style="224" customWidth="1"/>
    <col min="5" max="5" width="27.7109375" style="229" customWidth="1"/>
    <col min="6" max="6" width="8.7109375" style="224" customWidth="1"/>
    <col min="7" max="7" width="27.7109375" style="229" customWidth="1"/>
    <col min="8" max="8" width="8.7109375" style="224" customWidth="1"/>
    <col min="9" max="9" width="27.7109375" style="229" customWidth="1"/>
    <col min="10" max="10" width="8.7109375" style="224" customWidth="1"/>
    <col min="11" max="11" width="27.7109375" style="229" customWidth="1"/>
    <col min="12" max="12" width="3.28515625" style="224" customWidth="1"/>
    <col min="13" max="13" width="10.7109375" style="224" customWidth="1"/>
    <col min="14" max="16384" width="9.140625" style="224"/>
  </cols>
  <sheetData>
    <row r="1" spans="2:12" ht="20.100000000000001" customHeight="1">
      <c r="C1" s="228"/>
      <c r="E1" s="228"/>
      <c r="G1" s="228"/>
      <c r="I1" s="228"/>
      <c r="K1" s="228"/>
    </row>
    <row r="2" spans="2:12" ht="51" customHeight="1" thickBot="1">
      <c r="B2" s="495" t="s">
        <v>97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2:12" ht="0.95" customHeight="1" thickBot="1">
      <c r="B3" s="499"/>
      <c r="C3" s="500"/>
      <c r="D3" s="499"/>
      <c r="E3" s="500"/>
      <c r="F3" s="499"/>
      <c r="G3" s="500"/>
      <c r="H3" s="499"/>
      <c r="I3" s="500"/>
      <c r="J3" s="499"/>
      <c r="K3" s="500"/>
    </row>
    <row r="4" spans="2:12" s="232" customFormat="1" ht="21.95" customHeight="1" thickBot="1">
      <c r="B4" s="497" t="str">
        <f>JL!B9</f>
        <v>PONDĚLÍ</v>
      </c>
      <c r="C4" s="498"/>
      <c r="D4" s="497" t="str">
        <f>JL!E9</f>
        <v>ÚTERÝ</v>
      </c>
      <c r="E4" s="498"/>
      <c r="F4" s="497" t="str">
        <f>JL!H9</f>
        <v>STŘEDA</v>
      </c>
      <c r="G4" s="498"/>
      <c r="H4" s="497" t="str">
        <f>JL!K9</f>
        <v>ČTVRTEK</v>
      </c>
      <c r="I4" s="498"/>
      <c r="J4" s="497" t="str">
        <f>JL!N9</f>
        <v>PÁTEK</v>
      </c>
      <c r="K4" s="498"/>
    </row>
    <row r="5" spans="2:12" s="236" customFormat="1" ht="20.100000000000001" customHeight="1" thickBot="1">
      <c r="B5" s="501">
        <f>JL!B10</f>
        <v>45236</v>
      </c>
      <c r="C5" s="502"/>
      <c r="D5" s="501">
        <f>B5+1</f>
        <v>45237</v>
      </c>
      <c r="E5" s="502"/>
      <c r="F5" s="501">
        <f t="shared" ref="F5" si="0">D5+1</f>
        <v>45238</v>
      </c>
      <c r="G5" s="502"/>
      <c r="H5" s="501">
        <f t="shared" ref="H5" si="1">F5+1</f>
        <v>45239</v>
      </c>
      <c r="I5" s="502"/>
      <c r="J5" s="501">
        <f t="shared" ref="J5" si="2">H5+1</f>
        <v>45240</v>
      </c>
      <c r="K5" s="502"/>
    </row>
    <row r="6" spans="2:12" s="226" customFormat="1" ht="5.0999999999999996" customHeight="1">
      <c r="B6" s="517"/>
      <c r="C6" s="518"/>
      <c r="D6" s="517"/>
      <c r="E6" s="518"/>
      <c r="F6" s="517"/>
      <c r="G6" s="518"/>
      <c r="H6" s="517"/>
      <c r="I6" s="518"/>
      <c r="J6" s="517"/>
      <c r="K6" s="518"/>
    </row>
    <row r="7" spans="2:12" s="240" customFormat="1" ht="24.95" customHeight="1">
      <c r="B7" s="521" t="s">
        <v>104</v>
      </c>
      <c r="C7" s="522"/>
      <c r="D7" s="521" t="s">
        <v>100</v>
      </c>
      <c r="E7" s="522"/>
      <c r="F7" s="521" t="s">
        <v>101</v>
      </c>
      <c r="G7" s="522"/>
      <c r="H7" s="521" t="s">
        <v>102</v>
      </c>
      <c r="I7" s="522"/>
      <c r="J7" s="521" t="s">
        <v>103</v>
      </c>
      <c r="K7" s="522"/>
    </row>
    <row r="8" spans="2:12" s="238" customFormat="1" ht="275.10000000000002" customHeight="1">
      <c r="B8" s="523" t="str">
        <f>'JL ŠKOLKA'!B8</f>
        <v>Ovocná kobliha, mléko</v>
      </c>
      <c r="C8" s="524"/>
      <c r="D8" s="525" t="str">
        <f>'JL ŠKOLKA'!D8</f>
        <v>Dalamánková večka se sýrovo-ředkvičkovou pomazánkou, jablko</v>
      </c>
      <c r="E8" s="526"/>
      <c r="F8" s="525" t="str">
        <f>'JL ŠKOLKA'!F8</f>
        <v>Toastový chléb s pomazánkou ze sušených rajčat a šunky</v>
      </c>
      <c r="G8" s="526"/>
      <c r="H8" s="525" t="str">
        <f>'JL ŠKOLKA'!H8</f>
        <v>Rohlík s jemnou kuřecí pomazánkou, zelenina</v>
      </c>
      <c r="I8" s="526"/>
      <c r="J8" s="525" t="str">
        <f>'JL ŠKOLKA'!J8</f>
        <v>Chléb s vajíčkovou pomazánkou a tvarohem, ovoce</v>
      </c>
      <c r="K8" s="526"/>
    </row>
    <row r="9" spans="2:12" s="235" customFormat="1" ht="15.95" customHeight="1" thickBot="1">
      <c r="B9" s="233" t="s">
        <v>48</v>
      </c>
      <c r="C9" s="237">
        <f>JL!D42</f>
        <v>0</v>
      </c>
      <c r="D9" s="233" t="s">
        <v>48</v>
      </c>
      <c r="E9" s="237">
        <f>JL!G42</f>
        <v>0</v>
      </c>
      <c r="F9" s="233" t="s">
        <v>48</v>
      </c>
      <c r="G9" s="237">
        <f>JL!J42</f>
        <v>0</v>
      </c>
      <c r="H9" s="233" t="s">
        <v>48</v>
      </c>
      <c r="I9" s="237">
        <f>JL!M42</f>
        <v>0</v>
      </c>
      <c r="J9" s="233" t="s">
        <v>48</v>
      </c>
      <c r="K9" s="237">
        <f>JL!P42</f>
        <v>0</v>
      </c>
    </row>
    <row r="10" spans="2:12" s="226" customFormat="1" ht="5.0999999999999996" customHeight="1">
      <c r="B10" s="513"/>
      <c r="C10" s="514"/>
      <c r="D10" s="513"/>
      <c r="E10" s="514"/>
      <c r="F10" s="513"/>
      <c r="G10" s="514"/>
      <c r="H10" s="513"/>
      <c r="I10" s="514"/>
      <c r="J10" s="513"/>
      <c r="K10" s="514"/>
    </row>
    <row r="11" spans="2:12" ht="20.100000000000001" hidden="1" customHeight="1">
      <c r="B11" s="519" t="s">
        <v>92</v>
      </c>
      <c r="C11" s="520"/>
      <c r="D11" s="519" t="s">
        <v>92</v>
      </c>
      <c r="E11" s="520"/>
      <c r="F11" s="519" t="s">
        <v>92</v>
      </c>
      <c r="G11" s="520"/>
      <c r="H11" s="519" t="s">
        <v>92</v>
      </c>
      <c r="I11" s="520"/>
      <c r="J11" s="519" t="s">
        <v>92</v>
      </c>
      <c r="K11" s="520"/>
    </row>
    <row r="12" spans="2:12" s="238" customFormat="1" ht="30" hidden="1" customHeight="1">
      <c r="B12" s="527" t="str">
        <f>JL!C15</f>
        <v>Selská</v>
      </c>
      <c r="C12" s="528"/>
      <c r="D12" s="527" t="str">
        <f>JL!F12</f>
        <v>Hovězí vývar s vaječnou sedlinou</v>
      </c>
      <c r="E12" s="528"/>
      <c r="F12" s="527" t="str">
        <f>JL!I15</f>
        <v>Bulharská s masem</v>
      </c>
      <c r="G12" s="528"/>
      <c r="H12" s="527" t="str">
        <f>JL!L12</f>
        <v>Česnečka s bramborami</v>
      </c>
      <c r="I12" s="528"/>
      <c r="J12" s="527" t="str">
        <f>JL!O12</f>
        <v>Kroupová se zeleninou</v>
      </c>
      <c r="K12" s="528"/>
    </row>
    <row r="13" spans="2:12" s="235" customFormat="1" ht="15.95" hidden="1" customHeight="1" thickBot="1">
      <c r="B13" s="233" t="s">
        <v>48</v>
      </c>
      <c r="C13" s="234" t="str">
        <f>JL!D16</f>
        <v>1A,9,7</v>
      </c>
      <c r="D13" s="233" t="s">
        <v>48</v>
      </c>
      <c r="E13" s="234" t="str">
        <f>JL!G13</f>
        <v>9,1A,3,</v>
      </c>
      <c r="F13" s="233" t="s">
        <v>48</v>
      </c>
      <c r="G13" s="234" t="str">
        <f>JL!J16</f>
        <v>1A, 9</v>
      </c>
      <c r="H13" s="233" t="s">
        <v>48</v>
      </c>
      <c r="I13" s="234" t="str">
        <f>JL!M13</f>
        <v>9, 12</v>
      </c>
      <c r="J13" s="233" t="s">
        <v>48</v>
      </c>
      <c r="K13" s="234" t="str">
        <f>JL!P13</f>
        <v>1a,1c,9,7</v>
      </c>
    </row>
    <row r="14" spans="2:12" s="226" customFormat="1" ht="5.0999999999999996" hidden="1" customHeight="1">
      <c r="B14" s="513"/>
      <c r="C14" s="514"/>
      <c r="D14" s="513"/>
      <c r="E14" s="514"/>
      <c r="F14" s="513"/>
      <c r="G14" s="514"/>
      <c r="H14" s="513"/>
      <c r="I14" s="514"/>
      <c r="J14" s="513"/>
      <c r="K14" s="514"/>
    </row>
    <row r="15" spans="2:12" ht="20.100000000000001" hidden="1" customHeight="1">
      <c r="B15" s="515" t="s">
        <v>93</v>
      </c>
      <c r="C15" s="516"/>
      <c r="D15" s="515" t="s">
        <v>93</v>
      </c>
      <c r="E15" s="516"/>
      <c r="F15" s="515" t="s">
        <v>93</v>
      </c>
      <c r="G15" s="516"/>
      <c r="H15" s="515" t="s">
        <v>93</v>
      </c>
      <c r="I15" s="516"/>
      <c r="J15" s="515" t="s">
        <v>93</v>
      </c>
      <c r="K15" s="516"/>
    </row>
    <row r="16" spans="2:12" s="238" customFormat="1" ht="84.95" hidden="1" customHeight="1">
      <c r="B16" s="527" t="str">
        <f>JL!C23</f>
        <v>Kuřecí játra po čínsku s bambusem, jasmínová rýže</v>
      </c>
      <c r="C16" s="528"/>
      <c r="D16" s="527" t="str">
        <f>JL!F27</f>
        <v>Zapečené těstoviny s brokolicí, smetanou, vejci a sýrem</v>
      </c>
      <c r="E16" s="528"/>
      <c r="F16" s="527" t="str">
        <f>JL!I23</f>
        <v>Pečené pštrosí vejce (vařené vejce v mletém mase), dýňové pyré se smetanou, okurka</v>
      </c>
      <c r="G16" s="528"/>
      <c r="H16" s="527" t="str">
        <f>JL!L23</f>
        <v>Hovězí guláš, houskové knedlíky</v>
      </c>
      <c r="I16" s="528"/>
      <c r="J16" s="527" t="str">
        <f>JL!O19</f>
        <v>Smažené kuřecí stripsy v křupaném obalu, bramborový salát</v>
      </c>
      <c r="K16" s="528"/>
    </row>
    <row r="17" spans="2:11" s="235" customFormat="1" ht="15.95" hidden="1" customHeight="1" thickBot="1">
      <c r="B17" s="233" t="s">
        <v>48</v>
      </c>
      <c r="C17" s="234" t="str">
        <f>JL!D21</f>
        <v>1a,7</v>
      </c>
      <c r="D17" s="233" t="s">
        <v>48</v>
      </c>
      <c r="E17" s="234" t="str">
        <f>JL!G29</f>
        <v>1a, 3, 7</v>
      </c>
      <c r="F17" s="233" t="s">
        <v>48</v>
      </c>
      <c r="G17" s="234" t="str">
        <f>JL!J25</f>
        <v>1a,3,7,6,10</v>
      </c>
      <c r="H17" s="233" t="s">
        <v>48</v>
      </c>
      <c r="I17" s="234" t="str">
        <f>JL!M25</f>
        <v>1a,3,6,10,7</v>
      </c>
      <c r="J17" s="233" t="s">
        <v>48</v>
      </c>
      <c r="K17" s="234" t="str">
        <f>JL!P21</f>
        <v>1a,3,6,7,9,10</v>
      </c>
    </row>
    <row r="18" spans="2:11" s="226" customFormat="1" ht="5.0999999999999996" hidden="1" customHeight="1">
      <c r="B18" s="513"/>
      <c r="C18" s="514"/>
      <c r="D18" s="513"/>
      <c r="E18" s="514"/>
      <c r="F18" s="513"/>
      <c r="G18" s="514"/>
      <c r="H18" s="513"/>
      <c r="I18" s="514"/>
      <c r="J18" s="513"/>
      <c r="K18" s="514"/>
    </row>
    <row r="19" spans="2:11" s="239" customFormat="1" ht="24.95" customHeight="1">
      <c r="B19" s="529" t="s">
        <v>99</v>
      </c>
      <c r="C19" s="530"/>
      <c r="D19" s="529" t="str">
        <f>B19</f>
        <v>ODPOLEDNÍ SVAČINKA (11:00)</v>
      </c>
      <c r="E19" s="530"/>
      <c r="F19" s="529" t="str">
        <f>D19</f>
        <v>ODPOLEDNÍ SVAČINKA (11:00)</v>
      </c>
      <c r="G19" s="530"/>
      <c r="H19" s="529" t="str">
        <f>F19</f>
        <v>ODPOLEDNÍ SVAČINKA (11:00)</v>
      </c>
      <c r="I19" s="530"/>
      <c r="J19" s="529" t="str">
        <f>H19</f>
        <v>ODPOLEDNÍ SVAČINKA (11:00)</v>
      </c>
      <c r="K19" s="530"/>
    </row>
    <row r="20" spans="2:11" s="238" customFormat="1" ht="275.10000000000002" customHeight="1">
      <c r="B20" s="525" t="str">
        <f>'JL ŠKOLKA'!B20</f>
        <v>Rohlík s pomazánkovým máslem a plátkovým sýrem, zelenina</v>
      </c>
      <c r="C20" s="526"/>
      <c r="D20" s="525" t="str">
        <f>'JL ŠKOLKA'!D20</f>
        <v>Tvarohový dezert s ovocem</v>
      </c>
      <c r="E20" s="526"/>
      <c r="F20" s="525" t="str">
        <f>'JL ŠKOLKA'!F20</f>
        <v>Obložená houska, čerstvá zelenina</v>
      </c>
      <c r="G20" s="526"/>
      <c r="H20" s="525" t="str">
        <f>'JL ŠKOLKA'!H20</f>
        <v>Chia jogurt s ananasem a hruškami, piškoty</v>
      </c>
      <c r="I20" s="526"/>
      <c r="J20" s="525" t="str">
        <f>'JL ŠKOLKA'!J20</f>
        <v>Jahodový koláč s drobenkou, mléko</v>
      </c>
      <c r="K20" s="526"/>
    </row>
    <row r="21" spans="2:11" s="235" customFormat="1" ht="15.95" customHeight="1" thickBot="1">
      <c r="B21" s="233" t="s">
        <v>48</v>
      </c>
      <c r="C21" s="237">
        <f>JL!D48</f>
        <v>0</v>
      </c>
      <c r="D21" s="233" t="s">
        <v>48</v>
      </c>
      <c r="E21" s="237">
        <f>JL!G48</f>
        <v>0</v>
      </c>
      <c r="F21" s="233" t="s">
        <v>48</v>
      </c>
      <c r="G21" s="237">
        <f>JL!J48</f>
        <v>0</v>
      </c>
      <c r="H21" s="233" t="s">
        <v>48</v>
      </c>
      <c r="I21" s="237">
        <f>JL!M48</f>
        <v>0</v>
      </c>
      <c r="J21" s="233" t="s">
        <v>48</v>
      </c>
      <c r="K21" s="237">
        <f>JL!P48</f>
        <v>0</v>
      </c>
    </row>
    <row r="22" spans="2:11" ht="0.95" customHeight="1" thickBot="1">
      <c r="B22" s="230"/>
      <c r="C22" s="231"/>
      <c r="D22" s="230"/>
      <c r="E22" s="231"/>
      <c r="F22" s="230"/>
      <c r="G22" s="231"/>
      <c r="H22" s="230"/>
      <c r="I22" s="231"/>
      <c r="J22" s="230"/>
      <c r="K22" s="231"/>
    </row>
    <row r="23" spans="2:11" ht="12" customHeight="1"/>
    <row r="24" spans="2:11" s="225" customFormat="1">
      <c r="B24" s="503" t="s">
        <v>95</v>
      </c>
      <c r="C24" s="503"/>
      <c r="E24" s="504" t="s">
        <v>94</v>
      </c>
      <c r="F24" s="504"/>
      <c r="G24" s="504"/>
      <c r="H24" s="504"/>
      <c r="I24" s="504"/>
      <c r="J24" s="504"/>
      <c r="K24" s="504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topLeftCell="A6" zoomScaleNormal="100" workbookViewId="0">
      <selection activeCell="H20" sqref="H20:I20"/>
    </sheetView>
  </sheetViews>
  <sheetFormatPr defaultRowHeight="15.75"/>
  <cols>
    <col min="1" max="1" width="10.140625" style="329" bestFit="1" customWidth="1"/>
    <col min="2" max="2" width="12.7109375" style="330" customWidth="1"/>
    <col min="3" max="3" width="5.7109375" style="331" bestFit="1" customWidth="1"/>
    <col min="4" max="4" width="63.42578125" style="332" customWidth="1"/>
    <col min="5" max="5" width="34.42578125" style="329" customWidth="1"/>
    <col min="6" max="8" width="9.140625" style="329"/>
    <col min="9" max="9" width="22" style="329" customWidth="1"/>
    <col min="10" max="16384" width="9.140625" style="329"/>
  </cols>
  <sheetData>
    <row r="1" spans="1:10" ht="15" customHeight="1"/>
    <row r="2" spans="1:10" ht="15" customHeight="1">
      <c r="I2" s="333" t="s">
        <v>150</v>
      </c>
      <c r="J2" s="333"/>
    </row>
    <row r="3" spans="1:10" ht="15" customHeight="1">
      <c r="I3" s="334" t="s">
        <v>151</v>
      </c>
      <c r="J3" s="335" t="s">
        <v>152</v>
      </c>
    </row>
    <row r="4" spans="1:10" ht="18.95" customHeight="1">
      <c r="E4" s="336" t="s">
        <v>153</v>
      </c>
      <c r="I4" s="334" t="s">
        <v>154</v>
      </c>
      <c r="J4" s="335" t="s">
        <v>155</v>
      </c>
    </row>
    <row r="5" spans="1:10" ht="18.95" customHeight="1">
      <c r="A5" s="531">
        <f>B5</f>
        <v>45236</v>
      </c>
      <c r="B5" s="337">
        <f>JL!B10</f>
        <v>45236</v>
      </c>
      <c r="C5" s="338" t="s">
        <v>156</v>
      </c>
      <c r="D5" s="339" t="str">
        <f>JL!C12</f>
        <v>Krupicová s vejcem</v>
      </c>
      <c r="E5" s="339" t="str">
        <f>JL!D13</f>
        <v>1a,3,9</v>
      </c>
    </row>
    <row r="6" spans="1:10" ht="18.95" customHeight="1">
      <c r="A6" s="531"/>
      <c r="C6" s="338" t="s">
        <v>157</v>
      </c>
      <c r="D6" s="339" t="str">
        <f>JL!C19</f>
        <v>Vepřová kýta na žampiónech se smetanou, vařené těstoviny</v>
      </c>
      <c r="E6" s="339" t="str">
        <f>JL!D21</f>
        <v>1a,7</v>
      </c>
    </row>
    <row r="7" spans="1:10" ht="18.95" customHeight="1">
      <c r="A7" s="531"/>
      <c r="C7" s="338" t="s">
        <v>158</v>
      </c>
      <c r="D7" s="339" t="str">
        <f>JL!C23</f>
        <v>Kuřecí játra po čínsku s bambusem, jasmínová rýže</v>
      </c>
      <c r="E7" s="340" t="str">
        <f>JL!D25</f>
        <v>1a,6,9,10,12</v>
      </c>
    </row>
    <row r="8" spans="1:10" ht="18.95" customHeight="1">
      <c r="A8" s="531"/>
      <c r="C8" s="338" t="s">
        <v>159</v>
      </c>
      <c r="D8" s="339" t="str">
        <f>JL!C27</f>
        <v>Smažený celer, vařené brambory s máslem, zelný salát</v>
      </c>
      <c r="E8" s="339" t="str">
        <f>JL!D29</f>
        <v>1a,3,6,7,10,9</v>
      </c>
    </row>
    <row r="9" spans="1:10" ht="18.95" customHeight="1">
      <c r="A9" s="531"/>
      <c r="C9" s="338" t="s">
        <v>160</v>
      </c>
      <c r="D9" s="339" t="str">
        <f>JL!C52</f>
        <v>340g  Zeleninový talíř s tuňákem a vejcem</v>
      </c>
      <c r="E9" s="347" t="str">
        <f>JL!D54</f>
        <v>4,9,3</v>
      </c>
    </row>
    <row r="10" spans="1:10" ht="18.95" customHeight="1">
      <c r="E10" s="341"/>
    </row>
    <row r="11" spans="1:10" ht="18.95" customHeight="1">
      <c r="A11" s="531">
        <f>A5+1</f>
        <v>45237</v>
      </c>
      <c r="B11" s="342">
        <f>B5+1</f>
        <v>45237</v>
      </c>
      <c r="C11" s="338" t="s">
        <v>156</v>
      </c>
      <c r="D11" s="339" t="str">
        <f>JL!F15</f>
        <v>Gulášová</v>
      </c>
      <c r="E11" s="339" t="str">
        <f>JL!G16</f>
        <v>1A,9</v>
      </c>
    </row>
    <row r="12" spans="1:10" ht="18.95" customHeight="1">
      <c r="A12" s="531"/>
      <c r="C12" s="338" t="s">
        <v>157</v>
      </c>
      <c r="D12" s="339" t="str">
        <f>JL!F19</f>
        <v>Maminčino kuře s játry, žampiony a těstovinami (pečená kuřecí stehna)</v>
      </c>
      <c r="E12" s="339" t="str">
        <f>JL!G21</f>
        <v>1a,6,10,3</v>
      </c>
    </row>
    <row r="13" spans="1:10" ht="18.95" customHeight="1">
      <c r="A13" s="531"/>
      <c r="C13" s="338" t="s">
        <v>158</v>
      </c>
      <c r="D13" s="339" t="str">
        <f>JL!F23</f>
        <v>Segedínský guláš z vepřové plece, houskové knedlíky</v>
      </c>
      <c r="E13" s="340" t="str">
        <f>JL!G25</f>
        <v>1a,3,6,7,10</v>
      </c>
    </row>
    <row r="14" spans="1:10" ht="18.95" customHeight="1">
      <c r="A14" s="531"/>
      <c r="C14" s="338" t="s">
        <v>159</v>
      </c>
      <c r="D14" s="339" t="str">
        <f>JL!F27</f>
        <v>Zapečené těstoviny s brokolicí, smetanou, vejci a sýrem</v>
      </c>
      <c r="E14" s="339" t="str">
        <f>JL!G29</f>
        <v>1a, 3, 7</v>
      </c>
    </row>
    <row r="15" spans="1:10" ht="18.95" customHeight="1">
      <c r="A15" s="531"/>
      <c r="C15" s="338" t="s">
        <v>160</v>
      </c>
      <c r="D15" s="339" t="str">
        <f>JL!F52</f>
        <v>340g Zeleninový talíř trhané vepřové maso</v>
      </c>
      <c r="E15" s="367" t="s">
        <v>234</v>
      </c>
    </row>
    <row r="16" spans="1:10" ht="18.95" customHeight="1">
      <c r="E16" s="341"/>
    </row>
    <row r="17" spans="1:5" ht="18.95" customHeight="1">
      <c r="A17" s="531">
        <f>B17</f>
        <v>45238</v>
      </c>
      <c r="B17" s="342">
        <f>B11+1</f>
        <v>45238</v>
      </c>
      <c r="C17" s="338" t="s">
        <v>156</v>
      </c>
      <c r="D17" s="339" t="str">
        <f>JL!I12</f>
        <v>Slepičí vývar s krupkami, čočkou a rýží</v>
      </c>
      <c r="E17" s="339" t="str">
        <f>JL!J13</f>
        <v>1a,1d,7,9</v>
      </c>
    </row>
    <row r="18" spans="1:5" ht="18.95" customHeight="1">
      <c r="A18" s="531"/>
      <c r="C18" s="338" t="s">
        <v>157</v>
      </c>
      <c r="D18" s="339" t="str">
        <f>JL!I19</f>
        <v>Hovězí pečeně na přírodní způsob se slaninou, vařené brambory, tatarská omáčka</v>
      </c>
      <c r="E18" s="339" t="str">
        <f>JL!J21</f>
        <v>1a,3,7,10</v>
      </c>
    </row>
    <row r="19" spans="1:5" ht="18.95" customHeight="1">
      <c r="A19" s="531"/>
      <c r="C19" s="338" t="s">
        <v>158</v>
      </c>
      <c r="D19" s="339" t="str">
        <f>JL!I23</f>
        <v>Pečené pštrosí vejce (vařené vejce v mletém mase), dýňové pyré se smetanou, okurka</v>
      </c>
      <c r="E19" s="340" t="str">
        <f>JL!J25</f>
        <v>1a,3,7,6,10</v>
      </c>
    </row>
    <row r="20" spans="1:5" ht="18.95" customHeight="1">
      <c r="A20" s="531"/>
      <c r="C20" s="338" t="s">
        <v>159</v>
      </c>
      <c r="D20" s="339" t="str">
        <f>JL!I27</f>
        <v>Jablková žemlovka s tvarohem a rozinkami</v>
      </c>
      <c r="E20" s="339" t="str">
        <f>JL!J34</f>
        <v>1a,9,10,12,7</v>
      </c>
    </row>
    <row r="21" spans="1:5" ht="18.95" customHeight="1">
      <c r="A21" s="531"/>
      <c r="C21" s="338" t="s">
        <v>160</v>
      </c>
      <c r="D21" s="339" t="str">
        <f>JL!I52</f>
        <v>340g  Studený salát s pečenou slaninou a Nivou</v>
      </c>
      <c r="E21" s="339" t="str">
        <f>JL!J54</f>
        <v>9,7,12</v>
      </c>
    </row>
    <row r="22" spans="1:5" ht="18.95" customHeight="1">
      <c r="E22" s="341"/>
    </row>
    <row r="23" spans="1:5" ht="18.95" customHeight="1">
      <c r="A23" s="531">
        <f>B23</f>
        <v>45239</v>
      </c>
      <c r="B23" s="342">
        <f>B17+1</f>
        <v>45239</v>
      </c>
      <c r="C23" s="338" t="s">
        <v>156</v>
      </c>
      <c r="D23" s="339" t="str">
        <f>JL!L15</f>
        <v>Květáková s vejci a pažitkou</v>
      </c>
      <c r="E23" s="339" t="str">
        <f>JL!M16</f>
        <v>1a,3,9,7</v>
      </c>
    </row>
    <row r="24" spans="1:5" ht="18.95" customHeight="1">
      <c r="A24" s="531"/>
      <c r="C24" s="338" t="s">
        <v>157</v>
      </c>
      <c r="D24" s="339" t="str">
        <f>JL!L19</f>
        <v>Marinovaná krkovice s kájenským pepřem, šťouchané brambory s cibulkou</v>
      </c>
      <c r="E24" s="339" t="str">
        <f>JL!M21</f>
        <v>1a, 7, 9, 10</v>
      </c>
    </row>
    <row r="25" spans="1:5" ht="18.95" customHeight="1">
      <c r="A25" s="531"/>
      <c r="C25" s="338" t="s">
        <v>158</v>
      </c>
      <c r="D25" s="339" t="str">
        <f>JL!L23</f>
        <v>Hovězí guláš, houskové knedlíky</v>
      </c>
      <c r="E25" s="340" t="str">
        <f>JL!M25</f>
        <v>1a,3,6,10,7</v>
      </c>
    </row>
    <row r="26" spans="1:5" ht="18.95" customHeight="1">
      <c r="A26" s="531"/>
      <c r="C26" s="338" t="s">
        <v>159</v>
      </c>
      <c r="D26" s="339" t="str">
        <f>JL!L27</f>
        <v>Špagety Aglio Olio s feferonkami, olivovým olejem a česnekem, strouhaný parmesán s bylinkami</v>
      </c>
      <c r="E26" s="339" t="str">
        <f>JL!M29</f>
        <v>1a,3,12,10,7</v>
      </c>
    </row>
    <row r="27" spans="1:5" ht="18.95" customHeight="1">
      <c r="A27" s="531"/>
      <c r="C27" s="338" t="s">
        <v>160</v>
      </c>
      <c r="D27" s="339" t="str">
        <f>JL!L52</f>
        <v>330g Zeleninový talíř s hermelínem a brusinkami</v>
      </c>
      <c r="E27" s="347" t="str">
        <f>JL!M54</f>
        <v>7,9,12</v>
      </c>
    </row>
    <row r="28" spans="1:5" ht="18.95" customHeight="1">
      <c r="E28" s="341"/>
    </row>
    <row r="29" spans="1:5" ht="18.95" customHeight="1">
      <c r="A29" s="531">
        <f>B29</f>
        <v>45240</v>
      </c>
      <c r="B29" s="342">
        <f>B23+1</f>
        <v>45240</v>
      </c>
      <c r="C29" s="338" t="s">
        <v>156</v>
      </c>
      <c r="D29" s="339" t="str">
        <f>JL!O12</f>
        <v>Kroupová se zeleninou</v>
      </c>
      <c r="E29" s="339" t="str">
        <f>JL!P13</f>
        <v>1a,1c,9,7</v>
      </c>
    </row>
    <row r="30" spans="1:5" ht="18.95" customHeight="1">
      <c r="A30" s="531"/>
      <c r="C30" s="338" t="s">
        <v>157</v>
      </c>
      <c r="D30" s="339" t="str">
        <f>JL!O19</f>
        <v>Smažené kuřecí stripsy v křupaném obalu, bramborový salát</v>
      </c>
      <c r="E30" s="339" t="str">
        <f>JL!P21</f>
        <v>1a,3,6,7,9,10</v>
      </c>
    </row>
    <row r="31" spans="1:5" ht="18.95" customHeight="1">
      <c r="A31" s="531"/>
      <c r="C31" s="338" t="s">
        <v>158</v>
      </c>
      <c r="D31" s="339" t="str">
        <f>JL!O23</f>
        <v>Vepřové nudličky gyros, zeleninový kuskus, tzatziky s jogurtem</v>
      </c>
      <c r="E31" s="340" t="str">
        <f>JL!P25</f>
        <v>1a,9,7,12</v>
      </c>
    </row>
    <row r="32" spans="1:5" ht="18.95" customHeight="1">
      <c r="A32" s="531"/>
      <c r="C32" s="338" t="s">
        <v>159</v>
      </c>
      <c r="D32" s="339" t="str">
        <f>JL!O27</f>
        <v>Pečené květákové placičky se sýrem, vařené brambory, jemný rajčatovo-jogurtový dressing</v>
      </c>
      <c r="E32" s="339" t="str">
        <f>JL!P29</f>
        <v>1a,3,7,12</v>
      </c>
    </row>
    <row r="33" spans="1:5" ht="18.95" customHeight="1">
      <c r="A33" s="531"/>
      <c r="C33" s="338" t="s">
        <v>160</v>
      </c>
      <c r="D33" s="339" t="str">
        <f>JL!O52</f>
        <v>350g Zeleninový talíř, pečené kuřecí kousky</v>
      </c>
      <c r="E33" s="339" t="str">
        <f>JL!P54</f>
        <v>1a,3,7,6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343"/>
    </row>
    <row r="39" spans="1:5" ht="18.95" customHeight="1"/>
    <row r="40" spans="1:5" ht="18.95" customHeight="1"/>
    <row r="41" spans="1:5" ht="18.95" customHeight="1"/>
    <row r="42" spans="1:5" ht="18.95" customHeight="1">
      <c r="B42" s="344"/>
    </row>
    <row r="43" spans="1:5" ht="18.95" customHeight="1">
      <c r="C43" s="345"/>
    </row>
    <row r="44" spans="1:5" ht="18.95" customHeight="1">
      <c r="C44" s="345"/>
    </row>
    <row r="45" spans="1:5" ht="18.95" customHeight="1">
      <c r="C45" s="345"/>
    </row>
    <row r="46" spans="1:5" ht="18.95" customHeight="1">
      <c r="C46" s="345"/>
    </row>
    <row r="47" spans="1:5" ht="18.95" customHeight="1">
      <c r="C47" s="345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344"/>
    </row>
    <row r="53" spans="2:3" ht="18.95" customHeight="1">
      <c r="C53" s="345"/>
    </row>
    <row r="54" spans="2:3" ht="18.95" customHeight="1">
      <c r="C54" s="345"/>
    </row>
    <row r="55" spans="2:3" ht="18.95" customHeight="1">
      <c r="C55" s="345"/>
    </row>
    <row r="56" spans="2:3" ht="18.95" customHeight="1">
      <c r="C56" s="345"/>
    </row>
    <row r="57" spans="2:3" ht="18.95" customHeight="1">
      <c r="C57" s="345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344"/>
    </row>
    <row r="63" spans="2:3" ht="18.95" customHeight="1">
      <c r="C63" s="345"/>
    </row>
    <row r="64" spans="2:3" ht="18.95" customHeight="1">
      <c r="C64" s="345"/>
    </row>
    <row r="65" spans="2:3" ht="18.95" customHeight="1">
      <c r="C65" s="345"/>
    </row>
    <row r="66" spans="2:3" ht="18.95" customHeight="1">
      <c r="C66" s="345"/>
    </row>
    <row r="67" spans="2:3" ht="18.95" customHeight="1">
      <c r="C67" s="345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344"/>
    </row>
    <row r="73" spans="2:3" ht="18.95" customHeight="1">
      <c r="C73" s="345"/>
    </row>
    <row r="74" spans="2:3" ht="18.95" customHeight="1">
      <c r="C74" s="345"/>
    </row>
    <row r="75" spans="2:3" ht="18.95" customHeight="1">
      <c r="C75" s="345"/>
    </row>
    <row r="76" spans="2:3" ht="18.95" customHeight="1">
      <c r="C76" s="345"/>
    </row>
    <row r="77" spans="2:3" ht="18.95" customHeight="1">
      <c r="C77" s="345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344"/>
    </row>
    <row r="83" spans="2:4" ht="18.95" customHeight="1">
      <c r="C83" s="345"/>
    </row>
    <row r="84" spans="2:4" ht="15" customHeight="1">
      <c r="C84" s="345"/>
    </row>
    <row r="85" spans="2:4" ht="15" customHeight="1">
      <c r="C85" s="345"/>
    </row>
    <row r="86" spans="2:4" ht="15" customHeight="1">
      <c r="C86" s="345"/>
    </row>
    <row r="87" spans="2:4" ht="15" customHeight="1">
      <c r="C87" s="345"/>
    </row>
    <row r="88" spans="2:4" ht="15" customHeight="1"/>
    <row r="89" spans="2:4" ht="15" customHeight="1"/>
    <row r="90" spans="2:4" ht="15" customHeight="1"/>
    <row r="91" spans="2:4" ht="15" customHeight="1">
      <c r="D91" s="343"/>
    </row>
    <row r="92" spans="2:4" ht="15" customHeight="1">
      <c r="D92" s="343"/>
    </row>
    <row r="93" spans="2:4" ht="15" customHeight="1"/>
    <row r="94" spans="2:4" ht="15" customHeight="1"/>
    <row r="95" spans="2:4" ht="15" customHeight="1"/>
    <row r="96" spans="2:4" ht="15" customHeight="1">
      <c r="B96" s="344"/>
    </row>
    <row r="97" spans="2:3" ht="15" customHeight="1">
      <c r="C97" s="345"/>
    </row>
    <row r="98" spans="2:3" ht="15" customHeight="1">
      <c r="C98" s="345"/>
    </row>
    <row r="99" spans="2:3" ht="15" customHeight="1">
      <c r="C99" s="345"/>
    </row>
    <row r="100" spans="2:3" ht="15" customHeight="1">
      <c r="C100" s="345"/>
    </row>
    <row r="101" spans="2:3" ht="15" customHeight="1">
      <c r="C101" s="345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344"/>
    </row>
    <row r="107" spans="2:3" ht="15" customHeight="1">
      <c r="C107" s="345"/>
    </row>
    <row r="108" spans="2:3" ht="15" customHeight="1">
      <c r="C108" s="345"/>
    </row>
    <row r="109" spans="2:3" ht="15" customHeight="1">
      <c r="C109" s="345"/>
    </row>
    <row r="110" spans="2:3" ht="15" customHeight="1">
      <c r="C110" s="345"/>
    </row>
    <row r="111" spans="2:3" ht="15" customHeight="1">
      <c r="C111" s="345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344"/>
    </row>
    <row r="117" spans="2:3" ht="15" customHeight="1">
      <c r="C117" s="345"/>
    </row>
    <row r="118" spans="2:3" ht="15" customHeight="1">
      <c r="C118" s="345"/>
    </row>
    <row r="119" spans="2:3" ht="15" customHeight="1">
      <c r="C119" s="345"/>
    </row>
    <row r="120" spans="2:3" ht="15" customHeight="1">
      <c r="C120" s="345"/>
    </row>
    <row r="121" spans="2:3" ht="15" customHeight="1">
      <c r="C121" s="345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344"/>
    </row>
    <row r="127" spans="2:3" ht="15" customHeight="1">
      <c r="C127" s="345"/>
    </row>
    <row r="128" spans="2:3" ht="15" customHeight="1">
      <c r="C128" s="345"/>
    </row>
    <row r="129" spans="2:3" ht="15" customHeight="1">
      <c r="C129" s="345"/>
    </row>
    <row r="130" spans="2:3" ht="15" customHeight="1">
      <c r="C130" s="345"/>
    </row>
    <row r="131" spans="2:3" ht="15" customHeight="1">
      <c r="C131" s="345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344"/>
    </row>
    <row r="137" spans="2:3" ht="15" customHeight="1">
      <c r="C137" s="345"/>
    </row>
    <row r="138" spans="2:3" ht="15" customHeight="1">
      <c r="C138" s="345"/>
    </row>
    <row r="139" spans="2:3" ht="15" customHeight="1">
      <c r="C139" s="345"/>
    </row>
    <row r="140" spans="2:3" ht="15" customHeight="1">
      <c r="C140" s="345"/>
    </row>
    <row r="141" spans="2:3" ht="15" customHeight="1">
      <c r="C141" s="345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343"/>
    </row>
    <row r="148" spans="2:4" ht="15" customHeight="1"/>
    <row r="149" spans="2:4" ht="15" customHeight="1"/>
    <row r="150" spans="2:4" ht="15" customHeight="1">
      <c r="B150" s="344"/>
    </row>
    <row r="151" spans="2:4" ht="15" customHeight="1">
      <c r="C151" s="345"/>
    </row>
    <row r="152" spans="2:4" ht="15" customHeight="1">
      <c r="C152" s="345"/>
    </row>
    <row r="153" spans="2:4" ht="15" customHeight="1">
      <c r="C153" s="345"/>
    </row>
    <row r="154" spans="2:4" ht="15" customHeight="1">
      <c r="C154" s="345"/>
    </row>
    <row r="155" spans="2:4" ht="15" customHeight="1">
      <c r="C155" s="345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344"/>
    </row>
    <row r="161" spans="2:3" ht="15" customHeight="1">
      <c r="C161" s="345"/>
    </row>
    <row r="162" spans="2:3" ht="15" customHeight="1">
      <c r="C162" s="345"/>
    </row>
    <row r="163" spans="2:3" ht="15" customHeight="1">
      <c r="C163" s="345"/>
    </row>
    <row r="164" spans="2:3" ht="15" customHeight="1">
      <c r="C164" s="345"/>
    </row>
    <row r="165" spans="2:3" ht="15" customHeight="1">
      <c r="C165" s="345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344"/>
    </row>
    <row r="171" spans="2:3" ht="15" customHeight="1">
      <c r="C171" s="345"/>
    </row>
    <row r="172" spans="2:3" ht="15" customHeight="1">
      <c r="C172" s="345"/>
    </row>
    <row r="173" spans="2:3" ht="15" customHeight="1">
      <c r="C173" s="345"/>
    </row>
    <row r="174" spans="2:3" ht="15" customHeight="1">
      <c r="C174" s="345"/>
    </row>
    <row r="175" spans="2:3" ht="15" customHeight="1">
      <c r="C175" s="345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344"/>
    </row>
    <row r="181" spans="2:4" ht="15" customHeight="1">
      <c r="C181" s="345"/>
      <c r="D181" s="346"/>
    </row>
    <row r="182" spans="2:4" ht="15" customHeight="1">
      <c r="C182" s="345"/>
    </row>
    <row r="183" spans="2:4" ht="15" customHeight="1">
      <c r="C183" s="345"/>
    </row>
    <row r="184" spans="2:4" ht="15" customHeight="1">
      <c r="C184" s="345"/>
    </row>
    <row r="185" spans="2:4" ht="15" customHeight="1">
      <c r="C185" s="345"/>
      <c r="D185" s="346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344"/>
    </row>
    <row r="191" spans="2:4" ht="15" customHeight="1">
      <c r="C191" s="345"/>
      <c r="D191" s="346"/>
    </row>
    <row r="192" spans="2:4" ht="15" customHeight="1">
      <c r="C192" s="345"/>
    </row>
    <row r="193" spans="3:4" ht="15" customHeight="1">
      <c r="C193" s="345"/>
    </row>
    <row r="194" spans="3:4" ht="15" customHeight="1">
      <c r="C194" s="345"/>
    </row>
    <row r="195" spans="3:4" ht="15" customHeight="1">
      <c r="C195" s="345"/>
      <c r="D195" s="346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5" customWidth="1"/>
    <col min="2" max="2" width="10.140625" style="65" customWidth="1"/>
    <col min="3" max="4" width="15.7109375" style="65" customWidth="1"/>
    <col min="5" max="8" width="12.7109375" style="65" customWidth="1"/>
    <col min="9" max="10" width="12.7109375" style="65" hidden="1" customWidth="1"/>
    <col min="11" max="11" width="20.7109375" style="65" customWidth="1"/>
    <col min="12" max="13" width="12.7109375" style="65" customWidth="1"/>
    <col min="14" max="16384" width="9.140625" style="65"/>
  </cols>
  <sheetData>
    <row r="1" spans="1:13" ht="35.1" customHeight="1" thickTop="1" thickBot="1">
      <c r="A1" s="532" t="s">
        <v>56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4"/>
    </row>
    <row r="2" spans="1:13" s="70" customFormat="1" ht="18" customHeight="1" thickTop="1" thickBot="1">
      <c r="A2" s="66" t="s">
        <v>57</v>
      </c>
      <c r="B2" s="66" t="s">
        <v>58</v>
      </c>
      <c r="C2" s="67" t="s">
        <v>59</v>
      </c>
      <c r="D2" s="68" t="s">
        <v>60</v>
      </c>
      <c r="E2" s="535" t="s">
        <v>61</v>
      </c>
      <c r="F2" s="535"/>
      <c r="G2" s="535" t="s">
        <v>62</v>
      </c>
      <c r="H2" s="535"/>
      <c r="I2" s="535" t="s">
        <v>63</v>
      </c>
      <c r="J2" s="535"/>
      <c r="K2" s="69" t="s">
        <v>64</v>
      </c>
      <c r="L2" s="536" t="s">
        <v>65</v>
      </c>
      <c r="M2" s="536"/>
    </row>
    <row r="3" spans="1:13" s="75" customFormat="1" ht="15" customHeight="1" thickTop="1" thickBot="1">
      <c r="A3" s="546">
        <f>JL!B10</f>
        <v>45236</v>
      </c>
      <c r="B3" s="547" t="s">
        <v>51</v>
      </c>
      <c r="C3" s="548" t="str">
        <f>JL!C12</f>
        <v>Krupicová s vejcem</v>
      </c>
      <c r="D3" s="548" t="str">
        <f>JL!C15</f>
        <v>Selská</v>
      </c>
      <c r="E3" s="71" t="s">
        <v>53</v>
      </c>
      <c r="F3" s="72" t="s">
        <v>55</v>
      </c>
      <c r="G3" s="71" t="s">
        <v>53</v>
      </c>
      <c r="H3" s="72" t="s">
        <v>55</v>
      </c>
      <c r="I3" s="71" t="s">
        <v>53</v>
      </c>
      <c r="J3" s="72" t="s">
        <v>55</v>
      </c>
      <c r="K3" s="73" t="s">
        <v>54</v>
      </c>
      <c r="L3" s="71"/>
      <c r="M3" s="74" t="s">
        <v>66</v>
      </c>
    </row>
    <row r="4" spans="1:13" s="77" customFormat="1" ht="35.1" customHeight="1" thickBot="1">
      <c r="A4" s="540"/>
      <c r="B4" s="541"/>
      <c r="C4" s="543"/>
      <c r="D4" s="543"/>
      <c r="E4" s="537" t="str">
        <f>JL!C19</f>
        <v>Vepřová kýta na žampiónech se smetanou, vařené těstoviny</v>
      </c>
      <c r="F4" s="538"/>
      <c r="G4" s="537" t="str">
        <f>JL!C23</f>
        <v>Kuřecí játra po čínsku s bambusem, jasmínová rýže</v>
      </c>
      <c r="H4" s="538"/>
      <c r="I4" s="537" t="str">
        <f>JL!E23</f>
        <v>2.</v>
      </c>
      <c r="J4" s="538"/>
      <c r="K4" s="76" t="str">
        <f>JL!C27</f>
        <v>Smažený celer, vařené brambory s máslem, zelný salát</v>
      </c>
      <c r="L4" s="537" t="str">
        <f>JL!C32</f>
        <v>Kuřecí řízek po srbsku s rajčaty a paprikami, americké brambory</v>
      </c>
      <c r="M4" s="539"/>
    </row>
    <row r="5" spans="1:13" s="82" customFormat="1" ht="26.1" customHeight="1" thickBot="1">
      <c r="A5" s="540"/>
      <c r="B5" s="541"/>
      <c r="C5" s="78">
        <v>6.12</v>
      </c>
      <c r="D5" s="78">
        <v>5.43</v>
      </c>
      <c r="E5" s="79">
        <v>33.799999999999997</v>
      </c>
      <c r="F5" s="80">
        <v>37.36</v>
      </c>
      <c r="G5" s="79">
        <v>33.03</v>
      </c>
      <c r="H5" s="80"/>
      <c r="I5" s="79"/>
      <c r="J5" s="80"/>
      <c r="K5" s="78">
        <v>25.42</v>
      </c>
      <c r="L5" s="79"/>
      <c r="M5" s="81">
        <v>49.36</v>
      </c>
    </row>
    <row r="6" spans="1:13" s="75" customFormat="1" ht="15" customHeight="1" thickBot="1">
      <c r="A6" s="540">
        <f>A3+1</f>
        <v>45237</v>
      </c>
      <c r="B6" s="541" t="s">
        <v>6</v>
      </c>
      <c r="C6" s="542" t="str">
        <f>JL!F12</f>
        <v>Hovězí vývar s vaječnou sedlinou</v>
      </c>
      <c r="D6" s="542" t="str">
        <f>JL!F15</f>
        <v>Gulášová</v>
      </c>
      <c r="E6" s="83" t="s">
        <v>53</v>
      </c>
      <c r="F6" s="84" t="s">
        <v>55</v>
      </c>
      <c r="G6" s="83" t="s">
        <v>53</v>
      </c>
      <c r="H6" s="84" t="s">
        <v>55</v>
      </c>
      <c r="I6" s="83" t="s">
        <v>53</v>
      </c>
      <c r="J6" s="84" t="s">
        <v>55</v>
      </c>
      <c r="K6" s="85" t="s">
        <v>54</v>
      </c>
      <c r="L6" s="83"/>
      <c r="M6" s="86" t="s">
        <v>66</v>
      </c>
    </row>
    <row r="7" spans="1:13" s="77" customFormat="1" ht="35.1" customHeight="1" thickBot="1">
      <c r="A7" s="540"/>
      <c r="B7" s="541"/>
      <c r="C7" s="543"/>
      <c r="D7" s="543"/>
      <c r="E7" s="544" t="str">
        <f>JL!F19</f>
        <v>Maminčino kuře s játry, žampiony a těstovinami (pečená kuřecí stehna)</v>
      </c>
      <c r="F7" s="545"/>
      <c r="G7" s="544" t="str">
        <f>JL!F23</f>
        <v>Segedínský guláš z vepřové plece, houskové knedlíky</v>
      </c>
      <c r="H7" s="545"/>
      <c r="I7" s="544" t="e">
        <f>JL!#REF!</f>
        <v>#REF!</v>
      </c>
      <c r="J7" s="545"/>
      <c r="K7" s="87" t="str">
        <f>JL!F27</f>
        <v>Zapečené těstoviny s brokolicí, smetanou, vejci a sýrem</v>
      </c>
      <c r="L7" s="549" t="str">
        <f>JL!F32</f>
        <v>Vepřové nudličky se smetanou a chilli, štouchané brambory s pařitkou</v>
      </c>
      <c r="M7" s="550"/>
    </row>
    <row r="8" spans="1:13" s="82" customFormat="1" ht="26.1" customHeight="1" thickBot="1">
      <c r="A8" s="540"/>
      <c r="B8" s="541"/>
      <c r="C8" s="78">
        <v>6.38</v>
      </c>
      <c r="D8" s="78">
        <v>6.21</v>
      </c>
      <c r="E8" s="79">
        <v>37.67</v>
      </c>
      <c r="F8" s="80">
        <v>40.67</v>
      </c>
      <c r="G8" s="79">
        <v>33.21</v>
      </c>
      <c r="H8" s="80">
        <v>35.75</v>
      </c>
      <c r="I8" s="79"/>
      <c r="J8" s="80"/>
      <c r="K8" s="78">
        <v>29.48</v>
      </c>
      <c r="L8" s="79"/>
      <c r="M8" s="81">
        <v>48.44</v>
      </c>
    </row>
    <row r="9" spans="1:13" s="75" customFormat="1" ht="15" customHeight="1" thickBot="1">
      <c r="A9" s="540">
        <f t="shared" ref="A9" si="0">A6+1</f>
        <v>45238</v>
      </c>
      <c r="B9" s="541" t="s">
        <v>52</v>
      </c>
      <c r="C9" s="542" t="str">
        <f>JL!I12</f>
        <v>Slepičí vývar s krupkami, čočkou a rýží</v>
      </c>
      <c r="D9" s="542" t="str">
        <f>JL!I15</f>
        <v>Bulharská s masem</v>
      </c>
      <c r="E9" s="83" t="s">
        <v>53</v>
      </c>
      <c r="F9" s="84" t="s">
        <v>55</v>
      </c>
      <c r="G9" s="83" t="s">
        <v>53</v>
      </c>
      <c r="H9" s="84" t="s">
        <v>55</v>
      </c>
      <c r="I9" s="83" t="s">
        <v>53</v>
      </c>
      <c r="J9" s="84" t="s">
        <v>55</v>
      </c>
      <c r="K9" s="85" t="s">
        <v>54</v>
      </c>
      <c r="L9" s="83"/>
      <c r="M9" s="86" t="s">
        <v>66</v>
      </c>
    </row>
    <row r="10" spans="1:13" s="77" customFormat="1" ht="35.1" customHeight="1" thickBot="1">
      <c r="A10" s="540"/>
      <c r="B10" s="541"/>
      <c r="C10" s="543"/>
      <c r="D10" s="543"/>
      <c r="E10" s="544" t="str">
        <f>JL!I19</f>
        <v>Hovězí pečeně na přírodní způsob se slaninou, vařené brambory, tatarská omáčka</v>
      </c>
      <c r="F10" s="545"/>
      <c r="G10" s="544" t="str">
        <f>JL!I23</f>
        <v>Pečené pštrosí vejce (vařené vejce v mletém mase), dýňové pyré se smetanou, okurka</v>
      </c>
      <c r="H10" s="545"/>
      <c r="I10" s="549" t="e">
        <f>JL!#REF!</f>
        <v>#REF!</v>
      </c>
      <c r="J10" s="551"/>
      <c r="K10" s="87" t="str">
        <f>JL!I27</f>
        <v>Jablková žemlovka s tvarohem a rozinkami</v>
      </c>
      <c r="L10" s="544" t="e">
        <f>JL!#REF!</f>
        <v>#REF!</v>
      </c>
      <c r="M10" s="552"/>
    </row>
    <row r="11" spans="1:13" s="82" customFormat="1" ht="26.1" customHeight="1" thickBot="1">
      <c r="A11" s="540"/>
      <c r="B11" s="541"/>
      <c r="C11" s="78">
        <v>6.91</v>
      </c>
      <c r="D11" s="78">
        <v>7.29</v>
      </c>
      <c r="E11" s="79">
        <v>32.56</v>
      </c>
      <c r="F11" s="80">
        <v>35.43</v>
      </c>
      <c r="G11" s="79">
        <v>29.46</v>
      </c>
      <c r="H11" s="80">
        <v>32.26</v>
      </c>
      <c r="I11" s="79"/>
      <c r="J11" s="80"/>
      <c r="K11" s="78">
        <v>26.95</v>
      </c>
      <c r="L11" s="79"/>
      <c r="M11" s="81">
        <v>48.32</v>
      </c>
    </row>
    <row r="12" spans="1:13" s="75" customFormat="1" ht="15" customHeight="1" thickBot="1">
      <c r="A12" s="540">
        <f t="shared" ref="A12" si="1">A9+1</f>
        <v>45239</v>
      </c>
      <c r="B12" s="541" t="s">
        <v>7</v>
      </c>
      <c r="C12" s="542" t="str">
        <f>JL!L12</f>
        <v>Česnečka s bramborami</v>
      </c>
      <c r="D12" s="542" t="str">
        <f>JL!L15</f>
        <v>Květáková s vejci a pažitkou</v>
      </c>
      <c r="E12" s="83" t="s">
        <v>53</v>
      </c>
      <c r="F12" s="84" t="s">
        <v>55</v>
      </c>
      <c r="G12" s="83" t="s">
        <v>90</v>
      </c>
      <c r="H12" s="84"/>
      <c r="I12" s="83" t="s">
        <v>53</v>
      </c>
      <c r="J12" s="84" t="s">
        <v>55</v>
      </c>
      <c r="K12" s="85" t="s">
        <v>54</v>
      </c>
      <c r="L12" s="83"/>
      <c r="M12" s="86" t="s">
        <v>66</v>
      </c>
    </row>
    <row r="13" spans="1:13" s="77" customFormat="1" ht="35.1" customHeight="1" thickBot="1">
      <c r="A13" s="540"/>
      <c r="B13" s="541"/>
      <c r="C13" s="543"/>
      <c r="D13" s="543"/>
      <c r="E13" s="544" t="str">
        <f>JL!L19</f>
        <v>Marinovaná krkovice s kájenským pepřem, šťouchané brambory s cibulkou</v>
      </c>
      <c r="F13" s="545"/>
      <c r="G13" s="544" t="str">
        <f>JL!L23</f>
        <v>Hovězí guláš, houskové knedlíky</v>
      </c>
      <c r="H13" s="545"/>
      <c r="I13" s="544" t="e">
        <f>JL!#REF!</f>
        <v>#REF!</v>
      </c>
      <c r="J13" s="545"/>
      <c r="K13" s="87" t="str">
        <f>JL!L27</f>
        <v>Špagety Aglio Olio s feferonkami, olivovým olejem a česnekem, strouhaný parmesán s bylinkami</v>
      </c>
      <c r="L13" s="549" t="str">
        <f>JL!L32</f>
        <v>SVATOMARTINSKÁ PEČENÁ KACHNA (STEHNO), DUŠENÉ ČERVENÉ ZELÍ, BRAMBOROVÉ a HOUSKOVÉ KNEDLÍKY</v>
      </c>
      <c r="M13" s="550"/>
    </row>
    <row r="14" spans="1:13" s="82" customFormat="1" ht="26.1" customHeight="1" thickBot="1">
      <c r="A14" s="540"/>
      <c r="B14" s="541"/>
      <c r="C14" s="78">
        <v>5.08</v>
      </c>
      <c r="D14" s="78">
        <v>7.12</v>
      </c>
      <c r="E14" s="79">
        <v>29.48</v>
      </c>
      <c r="F14" s="80"/>
      <c r="G14" s="79">
        <v>31.09</v>
      </c>
      <c r="H14" s="80"/>
      <c r="I14" s="79"/>
      <c r="J14" s="80"/>
      <c r="K14" s="78">
        <v>26.47</v>
      </c>
      <c r="L14" s="79"/>
      <c r="M14" s="81">
        <v>68.599999999999994</v>
      </c>
    </row>
    <row r="15" spans="1:13" s="75" customFormat="1" ht="15" customHeight="1" thickBot="1">
      <c r="A15" s="540">
        <f t="shared" ref="A15" si="2">A12+1</f>
        <v>45240</v>
      </c>
      <c r="B15" s="541" t="s">
        <v>8</v>
      </c>
      <c r="C15" s="542" t="str">
        <f>JL!O12</f>
        <v>Kroupová se zeleninou</v>
      </c>
      <c r="D15" s="542" t="str">
        <f>JL!O15</f>
        <v>Kapustová s paprikou a bramborem</v>
      </c>
      <c r="E15" s="83" t="s">
        <v>53</v>
      </c>
      <c r="F15" s="84" t="s">
        <v>55</v>
      </c>
      <c r="G15" s="83" t="s">
        <v>53</v>
      </c>
      <c r="H15" s="84" t="s">
        <v>55</v>
      </c>
      <c r="I15" s="83" t="s">
        <v>53</v>
      </c>
      <c r="J15" s="84" t="s">
        <v>55</v>
      </c>
      <c r="K15" s="85" t="s">
        <v>54</v>
      </c>
      <c r="L15" s="83"/>
      <c r="M15" s="86" t="s">
        <v>66</v>
      </c>
    </row>
    <row r="16" spans="1:13" s="77" customFormat="1" ht="35.1" customHeight="1" thickBot="1">
      <c r="A16" s="540"/>
      <c r="B16" s="541"/>
      <c r="C16" s="543"/>
      <c r="D16" s="543"/>
      <c r="E16" s="544" t="str">
        <f>JL!O19</f>
        <v>Smažené kuřecí stripsy v křupaném obalu, bramborový salát</v>
      </c>
      <c r="F16" s="545"/>
      <c r="G16" s="544" t="str">
        <f>JL!O23</f>
        <v>Vepřové nudličky gyros, zeleninový kuskus, tzatziky s jogurtem</v>
      </c>
      <c r="H16" s="545"/>
      <c r="I16" s="549" t="e">
        <f>JL!#REF!</f>
        <v>#REF!</v>
      </c>
      <c r="J16" s="551"/>
      <c r="K16" s="87" t="str">
        <f>JL!O27</f>
        <v>Pečené květákové placičky se sýrem, vařené brambory, jemný rajčatovo-jogurtový dressing</v>
      </c>
      <c r="L16" s="544" t="str">
        <f>JL!O32</f>
        <v>Medailonky z vepřové panenky s omáčkou z pečeného česneku, šťouchané brambory s hráškem a cibulkou</v>
      </c>
      <c r="M16" s="552"/>
    </row>
    <row r="17" spans="1:13" s="82" customFormat="1" ht="26.1" customHeight="1" thickBot="1">
      <c r="A17" s="554"/>
      <c r="B17" s="555"/>
      <c r="C17" s="78">
        <v>6.67</v>
      </c>
      <c r="D17" s="78">
        <v>9.6300000000000008</v>
      </c>
      <c r="E17" s="79">
        <v>28.01</v>
      </c>
      <c r="F17" s="80">
        <v>31.08</v>
      </c>
      <c r="G17" s="79">
        <v>37.46</v>
      </c>
      <c r="H17" s="80"/>
      <c r="I17" s="79"/>
      <c r="J17" s="80"/>
      <c r="K17" s="78">
        <v>21.78</v>
      </c>
      <c r="L17" s="79"/>
      <c r="M17" s="81">
        <v>46.41</v>
      </c>
    </row>
    <row r="18" spans="1:13" ht="20.25" customHeight="1" thickTop="1">
      <c r="A18" s="88"/>
    </row>
    <row r="19" spans="1:13" ht="31.5" customHeight="1">
      <c r="A19" s="553" t="s">
        <v>67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90" zoomScaleNormal="70" zoomScaleSheetLayoutView="90" workbookViewId="0">
      <selection activeCell="H20" sqref="H20:I20"/>
    </sheetView>
  </sheetViews>
  <sheetFormatPr defaultRowHeight="15.75"/>
  <cols>
    <col min="1" max="2" width="14.7109375" style="278" customWidth="1"/>
    <col min="3" max="3" width="85.7109375" style="44" customWidth="1"/>
    <col min="4" max="6" width="0.140625" style="2" customWidth="1"/>
    <col min="7" max="7" width="11.7109375" style="143" customWidth="1"/>
    <col min="8" max="8" width="10.140625" style="144" customWidth="1"/>
    <col min="9" max="9" width="3.7109375" style="144" hidden="1" customWidth="1"/>
    <col min="10" max="10" width="10.140625" style="144" customWidth="1"/>
    <col min="11" max="11" width="16.7109375" style="145" customWidth="1"/>
    <col min="12" max="12" width="10.85546875" style="144" hidden="1" customWidth="1"/>
    <col min="13" max="13" width="11.7109375" style="269" hidden="1" customWidth="1"/>
    <col min="14" max="14" width="8.7109375" style="180" customWidth="1"/>
    <col min="15" max="15" width="8.28515625" style="2" customWidth="1"/>
    <col min="16" max="16384" width="9.140625" style="2"/>
  </cols>
  <sheetData>
    <row r="1" spans="1:20" ht="22.5" customHeight="1" thickBot="1">
      <c r="A1" s="556" t="s">
        <v>10</v>
      </c>
      <c r="B1" s="557"/>
      <c r="C1" s="557"/>
      <c r="D1" s="557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9"/>
      <c r="P1" s="1"/>
      <c r="Q1" s="1"/>
      <c r="R1" s="1"/>
      <c r="S1" s="1"/>
      <c r="T1" s="1"/>
    </row>
    <row r="2" spans="1:20" ht="4.1500000000000004" customHeight="1" thickBot="1">
      <c r="A2" s="396"/>
      <c r="B2" s="396"/>
      <c r="C2" s="396"/>
      <c r="D2" s="118"/>
      <c r="E2" s="118"/>
      <c r="F2" s="118"/>
      <c r="G2" s="119"/>
      <c r="H2" s="120"/>
      <c r="I2" s="121"/>
      <c r="J2" s="121"/>
      <c r="K2" s="122"/>
      <c r="L2" s="121"/>
      <c r="M2" s="267"/>
      <c r="N2" s="177"/>
    </row>
    <row r="3" spans="1:20" ht="27.75" customHeight="1">
      <c r="A3" s="397"/>
      <c r="B3" s="398" t="s">
        <v>226</v>
      </c>
      <c r="C3" s="397"/>
      <c r="D3" s="183" t="s">
        <v>78</v>
      </c>
      <c r="E3" s="183"/>
      <c r="F3" s="183" t="s">
        <v>79</v>
      </c>
      <c r="G3" s="322" t="s">
        <v>147</v>
      </c>
      <c r="H3" s="323" t="s">
        <v>82</v>
      </c>
      <c r="I3" s="123" t="s">
        <v>176</v>
      </c>
      <c r="J3" s="324" t="s">
        <v>148</v>
      </c>
      <c r="K3" s="325" t="s">
        <v>230</v>
      </c>
      <c r="L3" s="326" t="s">
        <v>114</v>
      </c>
      <c r="M3" s="327" t="s">
        <v>149</v>
      </c>
      <c r="N3" s="184" t="s">
        <v>83</v>
      </c>
      <c r="O3" s="183" t="s">
        <v>5</v>
      </c>
    </row>
    <row r="4" spans="1:20" s="156" customFormat="1" ht="24" customHeight="1">
      <c r="A4" s="151" t="s">
        <v>0</v>
      </c>
      <c r="B4" s="393"/>
      <c r="C4" s="152">
        <f>JL!B10</f>
        <v>45236</v>
      </c>
      <c r="D4" s="210"/>
      <c r="E4" s="157"/>
      <c r="F4" s="173"/>
      <c r="G4" s="158"/>
      <c r="H4" s="215"/>
      <c r="I4" s="368"/>
      <c r="J4" s="159"/>
      <c r="K4" s="259"/>
      <c r="L4" s="159"/>
      <c r="M4" s="271"/>
      <c r="N4" s="178"/>
      <c r="O4" s="160"/>
    </row>
    <row r="5" spans="1:20" ht="20.100000000000001" customHeight="1">
      <c r="A5" s="124"/>
      <c r="B5" s="401" t="s">
        <v>235</v>
      </c>
      <c r="C5" s="125" t="str">
        <f>JL!C12</f>
        <v>Krupicová s vejcem</v>
      </c>
      <c r="D5" s="126" t="s">
        <v>50</v>
      </c>
      <c r="E5" s="126"/>
      <c r="F5" s="90"/>
      <c r="G5" s="127">
        <f>G14</f>
        <v>50</v>
      </c>
      <c r="H5" s="217"/>
      <c r="I5" s="369"/>
      <c r="J5" s="245"/>
      <c r="K5" s="262"/>
      <c r="L5" s="252"/>
      <c r="M5" s="272"/>
      <c r="N5" s="181">
        <v>20</v>
      </c>
      <c r="O5" s="64">
        <f t="shared" ref="O5:O12" si="0">SUM(D5:N5)</f>
        <v>70</v>
      </c>
    </row>
    <row r="6" spans="1:20" ht="20.100000000000001" customHeight="1">
      <c r="A6" s="124"/>
      <c r="B6" s="401" t="s">
        <v>236</v>
      </c>
      <c r="C6" s="125" t="str">
        <f>JL!C15</f>
        <v>Selská</v>
      </c>
      <c r="D6" s="126" t="s">
        <v>50</v>
      </c>
      <c r="E6" s="126"/>
      <c r="F6" s="91"/>
      <c r="G6" s="128"/>
      <c r="H6" s="218"/>
      <c r="I6" s="369"/>
      <c r="J6" s="245">
        <f>J14</f>
        <v>42</v>
      </c>
      <c r="K6" s="262"/>
      <c r="L6" s="252"/>
      <c r="M6" s="272"/>
      <c r="N6" s="181">
        <v>20</v>
      </c>
      <c r="O6" s="64">
        <f t="shared" si="0"/>
        <v>62</v>
      </c>
    </row>
    <row r="7" spans="1:20" ht="19.5" customHeight="1">
      <c r="A7" s="130"/>
      <c r="B7" s="401" t="s">
        <v>237</v>
      </c>
      <c r="C7" s="129" t="str">
        <f>JL!C19</f>
        <v>Vepřová kýta na žampiónech se smetanou, vařené těstoviny</v>
      </c>
      <c r="D7" s="126" t="s">
        <v>50</v>
      </c>
      <c r="E7" s="126"/>
      <c r="F7" s="91"/>
      <c r="G7" s="352">
        <v>25</v>
      </c>
      <c r="H7" s="213"/>
      <c r="I7" s="370"/>
      <c r="J7" s="391">
        <v>42</v>
      </c>
      <c r="K7" s="264"/>
      <c r="L7" s="253"/>
      <c r="M7" s="272"/>
      <c r="N7" s="354">
        <v>40</v>
      </c>
      <c r="O7" s="64">
        <f t="shared" si="0"/>
        <v>107</v>
      </c>
    </row>
    <row r="8" spans="1:20" ht="20.100000000000001" customHeight="1">
      <c r="A8" s="130"/>
      <c r="B8" s="401" t="s">
        <v>238</v>
      </c>
      <c r="C8" s="125" t="str">
        <f>JL!C23</f>
        <v>Kuřecí játra po čínsku s bambusem, jasmínová rýže</v>
      </c>
      <c r="D8" s="126" t="s">
        <v>50</v>
      </c>
      <c r="E8" s="126"/>
      <c r="F8" s="91"/>
      <c r="G8" s="352">
        <v>15</v>
      </c>
      <c r="H8" s="213"/>
      <c r="I8" s="370"/>
      <c r="J8" s="246"/>
      <c r="K8" s="264"/>
      <c r="L8" s="253"/>
      <c r="M8" s="272"/>
      <c r="N8" s="354">
        <v>30</v>
      </c>
      <c r="O8" s="64">
        <f t="shared" si="0"/>
        <v>45</v>
      </c>
    </row>
    <row r="9" spans="1:20" ht="23.25" hidden="1" customHeight="1">
      <c r="A9" s="124"/>
      <c r="B9" s="401"/>
      <c r="C9" s="125" t="e">
        <f>JL!#REF!</f>
        <v>#REF!</v>
      </c>
      <c r="D9" s="126"/>
      <c r="E9" s="126"/>
      <c r="F9" s="91"/>
      <c r="G9" s="352"/>
      <c r="H9" s="213"/>
      <c r="I9" s="370"/>
      <c r="J9" s="246"/>
      <c r="K9" s="262"/>
      <c r="L9" s="253"/>
      <c r="M9" s="272"/>
      <c r="N9" s="354"/>
      <c r="O9" s="64">
        <f t="shared" si="0"/>
        <v>0</v>
      </c>
    </row>
    <row r="10" spans="1:20" ht="20.100000000000001" customHeight="1">
      <c r="A10" s="130"/>
      <c r="B10" s="406" t="s">
        <v>264</v>
      </c>
      <c r="C10" s="125" t="str">
        <f>JL!C27</f>
        <v>Smažený celer, vařené brambory s máslem, zelný salát</v>
      </c>
      <c r="D10" s="126" t="s">
        <v>50</v>
      </c>
      <c r="E10" s="126"/>
      <c r="F10" s="131"/>
      <c r="G10" s="353">
        <v>10</v>
      </c>
      <c r="H10" s="214"/>
      <c r="I10" s="370"/>
      <c r="J10" s="246"/>
      <c r="K10" s="262"/>
      <c r="L10" s="253"/>
      <c r="M10" s="272"/>
      <c r="N10" s="355">
        <v>15</v>
      </c>
      <c r="O10" s="64">
        <f t="shared" si="0"/>
        <v>25</v>
      </c>
    </row>
    <row r="11" spans="1:20" ht="23.25" hidden="1" customHeight="1">
      <c r="A11" s="124"/>
      <c r="B11" s="401"/>
      <c r="C11" s="125" t="e">
        <f>JL!#REF!</f>
        <v>#REF!</v>
      </c>
      <c r="D11" s="126"/>
      <c r="E11" s="126"/>
      <c r="F11" s="131"/>
      <c r="G11" s="353"/>
      <c r="H11" s="214"/>
      <c r="I11" s="370"/>
      <c r="J11" s="246"/>
      <c r="K11" s="262"/>
      <c r="L11" s="253"/>
      <c r="M11" s="272"/>
      <c r="N11" s="355"/>
      <c r="O11" s="64">
        <f t="shared" si="0"/>
        <v>0</v>
      </c>
    </row>
    <row r="12" spans="1:20" ht="20.100000000000001" customHeight="1" thickBot="1">
      <c r="A12" s="132"/>
      <c r="B12" s="401" t="s">
        <v>239</v>
      </c>
      <c r="C12" s="133" t="str">
        <f>JL!C32</f>
        <v>Kuřecí řízek po srbsku s rajčaty a paprikami, americké brambory</v>
      </c>
      <c r="D12" s="211" t="s">
        <v>50</v>
      </c>
      <c r="E12" s="134"/>
      <c r="F12" s="131"/>
      <c r="G12" s="353"/>
      <c r="H12" s="214"/>
      <c r="I12" s="371"/>
      <c r="J12" s="247"/>
      <c r="K12" s="263"/>
      <c r="L12" s="254"/>
      <c r="M12" s="273"/>
      <c r="N12" s="355">
        <v>10</v>
      </c>
      <c r="O12" s="135">
        <f t="shared" si="0"/>
        <v>10</v>
      </c>
    </row>
    <row r="13" spans="1:20" s="163" customFormat="1" ht="20.100000000000001" customHeight="1" thickBot="1">
      <c r="A13" s="136"/>
      <c r="B13" s="402"/>
      <c r="C13" s="209"/>
      <c r="D13" s="185"/>
      <c r="E13" s="161"/>
      <c r="F13" s="137"/>
      <c r="G13" s="162"/>
      <c r="H13" s="161"/>
      <c r="I13" s="372"/>
      <c r="J13" s="248"/>
      <c r="K13" s="260"/>
      <c r="L13" s="255"/>
      <c r="M13" s="274"/>
      <c r="N13" s="138"/>
      <c r="O13" s="139"/>
    </row>
    <row r="14" spans="1:20" ht="19.5" customHeight="1" thickBot="1">
      <c r="A14" s="4"/>
      <c r="B14" s="403"/>
      <c r="C14" s="140"/>
      <c r="D14" s="212">
        <f>SUM(D7:D12)</f>
        <v>0</v>
      </c>
      <c r="E14" s="171"/>
      <c r="F14" s="174">
        <f>F12+F10+F9+F8+F7+F13</f>
        <v>0</v>
      </c>
      <c r="G14" s="328">
        <f>SUM(G7:G13)</f>
        <v>50</v>
      </c>
      <c r="H14" s="174">
        <f>SUM(H7:H12)</f>
        <v>0</v>
      </c>
      <c r="I14" s="373"/>
      <c r="J14" s="328">
        <f>SUM(J7:J13)</f>
        <v>42</v>
      </c>
      <c r="K14" s="328">
        <f>SUM(K7:K13)</f>
        <v>0</v>
      </c>
      <c r="L14" s="328">
        <f>SUM(L7:L13)</f>
        <v>0</v>
      </c>
      <c r="M14" s="328">
        <f>SUM(M7:M13)</f>
        <v>0</v>
      </c>
      <c r="N14" s="182">
        <f>N7+N8+N9+N10+N11+N12+N13</f>
        <v>95</v>
      </c>
      <c r="O14" s="195">
        <f>O12+O10+O8+O7+O13</f>
        <v>187</v>
      </c>
    </row>
    <row r="15" spans="1:20" s="156" customFormat="1" ht="23.25" customHeight="1">
      <c r="A15" s="151" t="s">
        <v>1</v>
      </c>
      <c r="B15" s="404"/>
      <c r="C15" s="152">
        <f>SUM(C4+1)</f>
        <v>45237</v>
      </c>
      <c r="D15" s="186" t="s">
        <v>50</v>
      </c>
      <c r="E15" s="153"/>
      <c r="F15" s="175"/>
      <c r="G15" s="154"/>
      <c r="H15" s="215"/>
      <c r="I15" s="374"/>
      <c r="J15" s="250"/>
      <c r="K15" s="261"/>
      <c r="L15" s="257"/>
      <c r="M15" s="276"/>
      <c r="N15" s="179"/>
      <c r="O15" s="155"/>
    </row>
    <row r="16" spans="1:20" ht="20.100000000000001" customHeight="1">
      <c r="A16" s="124"/>
      <c r="B16" s="401" t="s">
        <v>240</v>
      </c>
      <c r="C16" s="125" t="str">
        <f>REPT(JL!F12,1)</f>
        <v>Hovězí vývar s vaječnou sedlinou</v>
      </c>
      <c r="D16" s="126" t="s">
        <v>50</v>
      </c>
      <c r="E16" s="126"/>
      <c r="F16" s="90"/>
      <c r="G16" s="127"/>
      <c r="H16" s="217"/>
      <c r="I16" s="369"/>
      <c r="J16" s="245">
        <f>J25</f>
        <v>44</v>
      </c>
      <c r="K16" s="262"/>
      <c r="L16" s="252"/>
      <c r="M16" s="272"/>
      <c r="N16" s="181">
        <v>15</v>
      </c>
      <c r="O16" s="64">
        <f t="shared" ref="O16:O23" si="1">SUM(D16:N16)</f>
        <v>59</v>
      </c>
    </row>
    <row r="17" spans="1:15" ht="20.100000000000001" customHeight="1">
      <c r="A17" s="124"/>
      <c r="B17" s="401" t="s">
        <v>241</v>
      </c>
      <c r="C17" s="125" t="str">
        <f>REPT(JL!F15,1)</f>
        <v>Gulášová</v>
      </c>
      <c r="D17" s="126" t="s">
        <v>50</v>
      </c>
      <c r="E17" s="126"/>
      <c r="F17" s="91"/>
      <c r="G17" s="128">
        <f>G25</f>
        <v>50</v>
      </c>
      <c r="H17" s="218"/>
      <c r="I17" s="369"/>
      <c r="J17" s="245"/>
      <c r="K17" s="262"/>
      <c r="L17" s="252"/>
      <c r="M17" s="272"/>
      <c r="N17" s="181">
        <v>70</v>
      </c>
      <c r="O17" s="64">
        <f t="shared" si="1"/>
        <v>120</v>
      </c>
    </row>
    <row r="18" spans="1:15" ht="20.100000000000001" customHeight="1">
      <c r="A18" s="130"/>
      <c r="B18" s="401" t="s">
        <v>242</v>
      </c>
      <c r="C18" s="129" t="str">
        <f>JL!F19</f>
        <v>Maminčino kuře s játry, žampiony a těstovinami (pečená kuřecí stehna)</v>
      </c>
      <c r="D18" s="126" t="s">
        <v>50</v>
      </c>
      <c r="E18" s="126"/>
      <c r="F18" s="91"/>
      <c r="G18" s="352">
        <v>20</v>
      </c>
      <c r="H18" s="213"/>
      <c r="I18" s="370"/>
      <c r="J18" s="246"/>
      <c r="K18" s="262"/>
      <c r="L18" s="253"/>
      <c r="M18" s="272"/>
      <c r="N18" s="354">
        <v>40</v>
      </c>
      <c r="O18" s="64">
        <f t="shared" si="1"/>
        <v>60</v>
      </c>
    </row>
    <row r="19" spans="1:15" ht="20.100000000000001" customHeight="1">
      <c r="A19" s="360"/>
      <c r="B19" s="401" t="s">
        <v>243</v>
      </c>
      <c r="C19" s="244" t="str">
        <f>REPT(JL!F23,1)</f>
        <v>Segedínský guláš z vepřové plece, houskové knedlíky</v>
      </c>
      <c r="D19" s="126" t="s">
        <v>50</v>
      </c>
      <c r="E19" s="126"/>
      <c r="F19" s="91"/>
      <c r="G19" s="352">
        <v>25</v>
      </c>
      <c r="H19" s="213"/>
      <c r="I19" s="370"/>
      <c r="J19" s="246"/>
      <c r="K19" s="264"/>
      <c r="L19" s="253"/>
      <c r="M19" s="272"/>
      <c r="N19" s="354">
        <v>40</v>
      </c>
      <c r="O19" s="64">
        <f t="shared" si="1"/>
        <v>65</v>
      </c>
    </row>
    <row r="20" spans="1:15" ht="23.25" hidden="1" customHeight="1">
      <c r="A20" s="130"/>
      <c r="B20" s="401"/>
      <c r="C20" s="125" t="e">
        <f>REPT(JL!#REF!,1)</f>
        <v>#REF!</v>
      </c>
      <c r="D20" s="126"/>
      <c r="E20" s="126"/>
      <c r="F20" s="91"/>
      <c r="G20" s="352"/>
      <c r="H20" s="213"/>
      <c r="I20" s="370"/>
      <c r="J20" s="246"/>
      <c r="K20" s="262"/>
      <c r="L20" s="253"/>
      <c r="M20" s="272"/>
      <c r="N20" s="354"/>
      <c r="O20" s="64">
        <f t="shared" si="1"/>
        <v>0</v>
      </c>
    </row>
    <row r="21" spans="1:15" ht="20.100000000000001" customHeight="1">
      <c r="A21" s="130"/>
      <c r="B21" s="401" t="s">
        <v>244</v>
      </c>
      <c r="C21" s="125" t="str">
        <f>JL!F27</f>
        <v>Zapečené těstoviny s brokolicí, smetanou, vejci a sýrem</v>
      </c>
      <c r="D21" s="126" t="s">
        <v>50</v>
      </c>
      <c r="E21" s="126"/>
      <c r="F21" s="131"/>
      <c r="G21" s="353">
        <v>5</v>
      </c>
      <c r="H21" s="214"/>
      <c r="I21" s="370"/>
      <c r="J21" s="246">
        <v>44</v>
      </c>
      <c r="K21" s="262"/>
      <c r="L21" s="253"/>
      <c r="M21" s="272"/>
      <c r="N21" s="355">
        <v>10</v>
      </c>
      <c r="O21" s="64">
        <f t="shared" si="1"/>
        <v>59</v>
      </c>
    </row>
    <row r="22" spans="1:15" ht="23.25" hidden="1" customHeight="1">
      <c r="A22" s="124"/>
      <c r="B22" s="401"/>
      <c r="C22" s="125" t="e">
        <f>REPT(JL!#REF!,1)</f>
        <v>#REF!</v>
      </c>
      <c r="D22" s="126"/>
      <c r="E22" s="126"/>
      <c r="F22" s="131"/>
      <c r="G22" s="353"/>
      <c r="H22" s="214"/>
      <c r="I22" s="370"/>
      <c r="J22" s="246"/>
      <c r="K22" s="262"/>
      <c r="L22" s="253"/>
      <c r="M22" s="272"/>
      <c r="N22" s="355"/>
      <c r="O22" s="64">
        <f t="shared" si="1"/>
        <v>0</v>
      </c>
    </row>
    <row r="23" spans="1:15" ht="20.100000000000001" customHeight="1" thickBot="1">
      <c r="A23" s="124"/>
      <c r="B23" s="401" t="s">
        <v>245</v>
      </c>
      <c r="C23" s="129" t="str">
        <f>JL!F32</f>
        <v>Vepřové nudličky se smetanou a chilli, štouchané brambory s pařitkou</v>
      </c>
      <c r="D23" s="211" t="s">
        <v>50</v>
      </c>
      <c r="E23" s="134"/>
      <c r="F23" s="131"/>
      <c r="G23" s="353"/>
      <c r="H23" s="214"/>
      <c r="I23" s="371"/>
      <c r="J23" s="247"/>
      <c r="K23" s="263"/>
      <c r="L23" s="254"/>
      <c r="M23" s="273"/>
      <c r="N23" s="355">
        <v>10</v>
      </c>
      <c r="O23" s="135">
        <f t="shared" si="1"/>
        <v>10</v>
      </c>
    </row>
    <row r="24" spans="1:15" s="163" customFormat="1" ht="20.100000000000001" customHeight="1" thickBot="1">
      <c r="A24" s="136"/>
      <c r="B24" s="402"/>
      <c r="C24" s="209"/>
      <c r="D24" s="185"/>
      <c r="E24" s="161"/>
      <c r="F24" s="137"/>
      <c r="G24" s="162"/>
      <c r="H24" s="161"/>
      <c r="I24" s="372"/>
      <c r="J24" s="248"/>
      <c r="K24" s="260"/>
      <c r="L24" s="255"/>
      <c r="M24" s="274"/>
      <c r="N24" s="138"/>
      <c r="O24" s="139"/>
    </row>
    <row r="25" spans="1:15" ht="20.25" customHeight="1" thickBot="1">
      <c r="A25" s="4"/>
      <c r="B25" s="403"/>
      <c r="C25" s="141"/>
      <c r="D25" s="212">
        <f>SUM(D18:D23)</f>
        <v>0</v>
      </c>
      <c r="E25" s="171"/>
      <c r="F25" s="174">
        <f>F23+F21+F20+F19+F18+F24</f>
        <v>0</v>
      </c>
      <c r="G25" s="328">
        <f>SUM(G18:G24)</f>
        <v>50</v>
      </c>
      <c r="H25" s="174">
        <f>SUM(H18:H23)</f>
        <v>0</v>
      </c>
      <c r="I25" s="373"/>
      <c r="J25" s="249">
        <f>J23+J21+J20+J19+J18</f>
        <v>44</v>
      </c>
      <c r="K25" s="172"/>
      <c r="L25" s="256">
        <f>L23+L21+L20+L19+L18</f>
        <v>0</v>
      </c>
      <c r="M25" s="275"/>
      <c r="N25" s="182">
        <f>N18+N19+N20+N21+N22+N23</f>
        <v>100</v>
      </c>
      <c r="O25" s="195">
        <f>O23+O21+O19+O18</f>
        <v>194</v>
      </c>
    </row>
    <row r="26" spans="1:15" s="156" customFormat="1" ht="24.75" customHeight="1">
      <c r="A26" s="151" t="s">
        <v>2</v>
      </c>
      <c r="B26" s="404"/>
      <c r="C26" s="152">
        <f>SUM(C15+1)</f>
        <v>45238</v>
      </c>
      <c r="D26" s="186"/>
      <c r="E26" s="153"/>
      <c r="F26" s="175"/>
      <c r="G26" s="154"/>
      <c r="H26" s="215"/>
      <c r="I26" s="374"/>
      <c r="J26" s="250"/>
      <c r="K26" s="261"/>
      <c r="L26" s="257"/>
      <c r="M26" s="276"/>
      <c r="N26" s="179"/>
      <c r="O26" s="155"/>
    </row>
    <row r="27" spans="1:15" ht="19.5" customHeight="1">
      <c r="A27" s="124"/>
      <c r="B27" s="401" t="s">
        <v>246</v>
      </c>
      <c r="C27" s="125" t="str">
        <f>REPT(JL!I12,1)</f>
        <v>Slepičí vývar s krupkami, čočkou a rýží</v>
      </c>
      <c r="D27" s="126" t="s">
        <v>50</v>
      </c>
      <c r="E27" s="126"/>
      <c r="F27" s="90"/>
      <c r="G27" s="127">
        <f>G36</f>
        <v>50</v>
      </c>
      <c r="H27" s="217"/>
      <c r="I27" s="369"/>
      <c r="J27" s="245">
        <f>J36</f>
        <v>44</v>
      </c>
      <c r="K27" s="262"/>
      <c r="L27" s="252"/>
      <c r="M27" s="272"/>
      <c r="N27" s="181">
        <v>25</v>
      </c>
      <c r="O27" s="64">
        <f t="shared" ref="O27:O34" si="2">SUM(D27:N27)</f>
        <v>119</v>
      </c>
    </row>
    <row r="28" spans="1:15" ht="20.100000000000001" customHeight="1">
      <c r="A28" s="124"/>
      <c r="B28" s="401" t="s">
        <v>247</v>
      </c>
      <c r="C28" s="125" t="str">
        <f>REPT(JL!I15,1)</f>
        <v>Bulharská s masem</v>
      </c>
      <c r="D28" s="126" t="s">
        <v>50</v>
      </c>
      <c r="E28" s="126"/>
      <c r="F28" s="91"/>
      <c r="G28" s="128"/>
      <c r="H28" s="218"/>
      <c r="I28" s="369"/>
      <c r="J28" s="245"/>
      <c r="K28" s="262"/>
      <c r="L28" s="252"/>
      <c r="M28" s="272"/>
      <c r="N28" s="181">
        <v>25</v>
      </c>
      <c r="O28" s="64">
        <f t="shared" si="2"/>
        <v>25</v>
      </c>
    </row>
    <row r="29" spans="1:15" ht="20.100000000000001" customHeight="1">
      <c r="A29" s="366"/>
      <c r="B29" s="401" t="s">
        <v>248</v>
      </c>
      <c r="C29" s="129" t="str">
        <f>REPT(JL!I19,1)</f>
        <v>Hovězí pečeně na přírodní způsob se slaninou, vařené brambory, tatarská omáčka</v>
      </c>
      <c r="D29" s="126" t="s">
        <v>50</v>
      </c>
      <c r="E29" s="126"/>
      <c r="F29" s="91"/>
      <c r="G29" s="352">
        <v>25</v>
      </c>
      <c r="H29" s="213"/>
      <c r="I29" s="375"/>
      <c r="J29" s="246"/>
      <c r="K29" s="262"/>
      <c r="L29" s="253"/>
      <c r="M29" s="272"/>
      <c r="N29" s="354">
        <v>45</v>
      </c>
      <c r="O29" s="64">
        <f t="shared" si="2"/>
        <v>70</v>
      </c>
    </row>
    <row r="30" spans="1:15" ht="20.100000000000001" customHeight="1">
      <c r="A30" s="124"/>
      <c r="B30" s="401" t="s">
        <v>249</v>
      </c>
      <c r="C30" s="125" t="str">
        <f>REPT(JL!I23,1)</f>
        <v>Pečené pštrosí vejce (vařené vejce v mletém mase), dýňové pyré se smetanou, okurka</v>
      </c>
      <c r="D30" s="126" t="s">
        <v>50</v>
      </c>
      <c r="E30" s="126"/>
      <c r="F30" s="91"/>
      <c r="G30" s="352">
        <v>20</v>
      </c>
      <c r="H30" s="213"/>
      <c r="I30" s="370"/>
      <c r="J30" s="250">
        <v>44</v>
      </c>
      <c r="K30" s="389" t="s">
        <v>225</v>
      </c>
      <c r="L30" s="253"/>
      <c r="M30" s="272"/>
      <c r="N30" s="354">
        <v>30</v>
      </c>
      <c r="O30" s="64">
        <f t="shared" si="2"/>
        <v>94</v>
      </c>
    </row>
    <row r="31" spans="1:15" ht="23.25" hidden="1" customHeight="1">
      <c r="A31" s="124"/>
      <c r="B31" s="401"/>
      <c r="C31" s="129" t="e">
        <f>REPT(JL!#REF!,1)</f>
        <v>#REF!</v>
      </c>
      <c r="D31" s="126"/>
      <c r="E31" s="126"/>
      <c r="F31" s="91"/>
      <c r="G31" s="352"/>
      <c r="H31" s="213"/>
      <c r="I31" s="370"/>
      <c r="J31" s="246"/>
      <c r="K31" s="262"/>
      <c r="L31" s="253"/>
      <c r="M31" s="272"/>
      <c r="N31" s="354"/>
      <c r="O31" s="64">
        <f t="shared" si="2"/>
        <v>0</v>
      </c>
    </row>
    <row r="32" spans="1:15" ht="20.100000000000001" customHeight="1">
      <c r="A32" s="130"/>
      <c r="B32" s="401" t="s">
        <v>250</v>
      </c>
      <c r="C32" s="125" t="str">
        <f>JL!I27</f>
        <v>Jablková žemlovka s tvarohem a rozinkami</v>
      </c>
      <c r="D32" s="126" t="s">
        <v>50</v>
      </c>
      <c r="E32" s="126"/>
      <c r="F32" s="131"/>
      <c r="G32" s="353">
        <v>5</v>
      </c>
      <c r="H32" s="214"/>
      <c r="I32" s="370"/>
      <c r="J32" s="246"/>
      <c r="K32" s="262"/>
      <c r="L32" s="253"/>
      <c r="M32" s="272"/>
      <c r="N32" s="355">
        <v>15</v>
      </c>
      <c r="O32" s="64">
        <f t="shared" si="2"/>
        <v>20</v>
      </c>
    </row>
    <row r="33" spans="1:15" ht="23.25" hidden="1" customHeight="1">
      <c r="A33" s="124"/>
      <c r="B33" s="401"/>
      <c r="C33" s="125" t="e">
        <f>REPT(JL!#REF!,1)</f>
        <v>#REF!</v>
      </c>
      <c r="D33" s="126"/>
      <c r="E33" s="126"/>
      <c r="F33" s="131"/>
      <c r="G33" s="353"/>
      <c r="H33" s="214"/>
      <c r="I33" s="370"/>
      <c r="J33" s="246"/>
      <c r="K33" s="262"/>
      <c r="L33" s="253"/>
      <c r="M33" s="272"/>
      <c r="N33" s="355"/>
      <c r="O33" s="64">
        <f t="shared" si="2"/>
        <v>0</v>
      </c>
    </row>
    <row r="34" spans="1:15" ht="20.100000000000001" customHeight="1" thickBot="1">
      <c r="A34" s="130"/>
      <c r="B34" s="401" t="s">
        <v>251</v>
      </c>
      <c r="C34" s="244" t="str">
        <f>JL!I32</f>
        <v>Buddha bowl s pečenými kuřecími kousky Gyros, luštěninovým kuskusem, restovanými žampióny a cizrnou</v>
      </c>
      <c r="D34" s="211" t="s">
        <v>50</v>
      </c>
      <c r="E34" s="134"/>
      <c r="F34" s="131"/>
      <c r="G34" s="353"/>
      <c r="H34" s="214"/>
      <c r="I34" s="371"/>
      <c r="J34" s="247"/>
      <c r="K34" s="263"/>
      <c r="L34" s="254"/>
      <c r="M34" s="273"/>
      <c r="N34" s="355">
        <v>10</v>
      </c>
      <c r="O34" s="135">
        <f t="shared" si="2"/>
        <v>10</v>
      </c>
    </row>
    <row r="35" spans="1:15" s="163" customFormat="1" ht="20.100000000000001" customHeight="1" thickBot="1">
      <c r="A35" s="136"/>
      <c r="B35" s="402"/>
      <c r="C35" s="209"/>
      <c r="D35" s="185"/>
      <c r="E35" s="161"/>
      <c r="F35" s="137"/>
      <c r="G35" s="162"/>
      <c r="H35" s="161"/>
      <c r="I35" s="372"/>
      <c r="J35" s="248"/>
      <c r="K35" s="260"/>
      <c r="L35" s="255"/>
      <c r="M35" s="274"/>
      <c r="N35" s="138"/>
      <c r="O35" s="139"/>
    </row>
    <row r="36" spans="1:15" ht="20.25" customHeight="1" thickBot="1">
      <c r="A36" s="4"/>
      <c r="B36" s="403"/>
      <c r="C36" s="140"/>
      <c r="D36" s="212">
        <f>SUM(D29:D34)</f>
        <v>0</v>
      </c>
      <c r="E36" s="171"/>
      <c r="F36" s="174">
        <f>F34+F32+F31+F30+F29+F35</f>
        <v>0</v>
      </c>
      <c r="G36" s="328">
        <f>SUM(G29:G35)</f>
        <v>50</v>
      </c>
      <c r="H36" s="174">
        <f>SUM(H29:H34)</f>
        <v>0</v>
      </c>
      <c r="I36" s="373"/>
      <c r="J36" s="249">
        <f>J34+J32+J31+J30+J29</f>
        <v>44</v>
      </c>
      <c r="K36" s="172"/>
      <c r="L36" s="256">
        <f>L34+L32+L31+L30+L29</f>
        <v>0</v>
      </c>
      <c r="M36" s="275"/>
      <c r="N36" s="182">
        <f>N29+N30+N31+N32+N33+N34</f>
        <v>100</v>
      </c>
      <c r="O36" s="195">
        <f>O34+O32+O30+O29</f>
        <v>194</v>
      </c>
    </row>
    <row r="37" spans="1:15" s="156" customFormat="1" ht="23.25" customHeight="1">
      <c r="A37" s="151" t="s">
        <v>3</v>
      </c>
      <c r="B37" s="404"/>
      <c r="C37" s="152">
        <f>SUM(C26+1)</f>
        <v>45239</v>
      </c>
      <c r="D37" s="186"/>
      <c r="E37" s="153"/>
      <c r="F37" s="175"/>
      <c r="G37" s="154"/>
      <c r="H37" s="215"/>
      <c r="I37" s="374"/>
      <c r="J37" s="250"/>
      <c r="K37" s="261"/>
      <c r="L37" s="257"/>
      <c r="M37" s="276"/>
      <c r="N37" s="179"/>
      <c r="O37" s="155"/>
    </row>
    <row r="38" spans="1:15" ht="20.100000000000001" customHeight="1">
      <c r="A38" s="124"/>
      <c r="B38" s="401" t="s">
        <v>252</v>
      </c>
      <c r="C38" s="125" t="str">
        <f>REPT(JL!L12,1)</f>
        <v>Česnečka s bramborami</v>
      </c>
      <c r="D38" s="126" t="s">
        <v>50</v>
      </c>
      <c r="E38" s="126"/>
      <c r="F38" s="90"/>
      <c r="G38" s="127"/>
      <c r="H38" s="217"/>
      <c r="I38" s="369"/>
      <c r="J38" s="245"/>
      <c r="K38" s="262"/>
      <c r="L38" s="252"/>
      <c r="M38" s="272"/>
      <c r="N38" s="181">
        <v>25</v>
      </c>
      <c r="O38" s="64">
        <f t="shared" ref="O38:O45" si="3">SUM(D38:N38)</f>
        <v>25</v>
      </c>
    </row>
    <row r="39" spans="1:15" ht="20.100000000000001" customHeight="1">
      <c r="A39" s="124"/>
      <c r="B39" s="401" t="s">
        <v>253</v>
      </c>
      <c r="C39" s="125" t="str">
        <f>REPT(JL!L15,1)</f>
        <v>Květáková s vejci a pažitkou</v>
      </c>
      <c r="D39" s="126" t="s">
        <v>50</v>
      </c>
      <c r="E39" s="126"/>
      <c r="F39" s="91"/>
      <c r="G39" s="128">
        <f>G47</f>
        <v>50</v>
      </c>
      <c r="H39" s="218"/>
      <c r="I39" s="369"/>
      <c r="J39" s="245">
        <f>J47</f>
        <v>44</v>
      </c>
      <c r="K39" s="262"/>
      <c r="L39" s="252"/>
      <c r="M39" s="272"/>
      <c r="N39" s="181">
        <v>25</v>
      </c>
      <c r="O39" s="64">
        <f t="shared" si="3"/>
        <v>119</v>
      </c>
    </row>
    <row r="40" spans="1:15" ht="20.100000000000001" customHeight="1">
      <c r="A40" s="124"/>
      <c r="B40" s="401" t="s">
        <v>254</v>
      </c>
      <c r="C40" s="125" t="str">
        <f>REPT(JL!L19,1)</f>
        <v>Marinovaná krkovice s kájenským pepřem, šťouchané brambory s cibulkou</v>
      </c>
      <c r="D40" s="126" t="s">
        <v>50</v>
      </c>
      <c r="E40" s="126"/>
      <c r="F40" s="91"/>
      <c r="G40" s="352">
        <v>20</v>
      </c>
      <c r="H40" s="213"/>
      <c r="I40" s="370"/>
      <c r="J40" s="246"/>
      <c r="K40" s="262"/>
      <c r="L40" s="253"/>
      <c r="M40" s="272"/>
      <c r="N40" s="354">
        <v>35</v>
      </c>
      <c r="O40" s="64">
        <f t="shared" si="3"/>
        <v>55</v>
      </c>
    </row>
    <row r="41" spans="1:15" ht="20.100000000000001" customHeight="1">
      <c r="A41" s="124"/>
      <c r="B41" s="401" t="s">
        <v>255</v>
      </c>
      <c r="C41" s="125" t="str">
        <f>REPT(JL!L23,1)</f>
        <v>Hovězí guláš, houskové knedlíky</v>
      </c>
      <c r="D41" s="126" t="s">
        <v>50</v>
      </c>
      <c r="E41" s="126"/>
      <c r="F41" s="91"/>
      <c r="G41" s="352">
        <v>25</v>
      </c>
      <c r="H41" s="213"/>
      <c r="I41" s="370"/>
      <c r="J41" s="246"/>
      <c r="K41" s="264"/>
      <c r="L41" s="253"/>
      <c r="M41" s="272"/>
      <c r="N41" s="354">
        <v>55</v>
      </c>
      <c r="O41" s="64">
        <f t="shared" si="3"/>
        <v>80</v>
      </c>
    </row>
    <row r="42" spans="1:15" ht="23.25" hidden="1" customHeight="1">
      <c r="A42" s="124"/>
      <c r="B42" s="401"/>
      <c r="C42" s="125" t="e">
        <f>REPT(JL!#REF!,1)</f>
        <v>#REF!</v>
      </c>
      <c r="D42" s="126"/>
      <c r="E42" s="126"/>
      <c r="F42" s="91"/>
      <c r="G42" s="352"/>
      <c r="H42" s="213"/>
      <c r="I42" s="370"/>
      <c r="J42" s="246"/>
      <c r="K42" s="262"/>
      <c r="L42" s="253"/>
      <c r="M42" s="272"/>
      <c r="N42" s="354"/>
      <c r="O42" s="64">
        <f t="shared" si="3"/>
        <v>0</v>
      </c>
    </row>
    <row r="43" spans="1:15" ht="20.100000000000001" customHeight="1">
      <c r="A43" s="130"/>
      <c r="B43" s="401" t="s">
        <v>256</v>
      </c>
      <c r="C43" s="125" t="str">
        <f>JL!L27</f>
        <v>Špagety Aglio Olio s feferonkami, olivovým olejem a česnekem, strouhaný parmesán s bylinkami</v>
      </c>
      <c r="D43" s="126" t="s">
        <v>50</v>
      </c>
      <c r="E43" s="126"/>
      <c r="F43" s="131"/>
      <c r="G43" s="353">
        <v>5</v>
      </c>
      <c r="H43" s="214"/>
      <c r="I43" s="365"/>
      <c r="J43" s="246"/>
      <c r="K43" s="262"/>
      <c r="L43" s="253"/>
      <c r="M43" s="272"/>
      <c r="N43" s="355">
        <v>10</v>
      </c>
      <c r="O43" s="64">
        <f t="shared" si="3"/>
        <v>15</v>
      </c>
    </row>
    <row r="44" spans="1:15" ht="23.25" hidden="1" customHeight="1">
      <c r="A44" s="124"/>
      <c r="B44" s="401"/>
      <c r="C44" s="125" t="e">
        <f>REPT(JL!#REF!,1)</f>
        <v>#REF!</v>
      </c>
      <c r="D44" s="126"/>
      <c r="E44" s="126"/>
      <c r="F44" s="131"/>
      <c r="G44" s="353"/>
      <c r="H44" s="214"/>
      <c r="I44" s="370"/>
      <c r="J44" s="246"/>
      <c r="K44" s="262"/>
      <c r="L44" s="253"/>
      <c r="M44" s="272"/>
      <c r="N44" s="355"/>
      <c r="O44" s="64">
        <f t="shared" si="3"/>
        <v>0</v>
      </c>
    </row>
    <row r="45" spans="1:15" ht="20.100000000000001" customHeight="1" thickBot="1">
      <c r="A45" s="124"/>
      <c r="B45" s="405" t="s">
        <v>257</v>
      </c>
      <c r="C45" s="129" t="str">
        <f>REPT(JL!L32,1)</f>
        <v>SVATOMARTINSKÁ PEČENÁ KACHNA (STEHNO), DUŠENÉ ČERVENÉ ZELÍ, BRAMBOROVÉ a HOUSKOVÉ KNEDLÍKY</v>
      </c>
      <c r="D45" s="211" t="s">
        <v>50</v>
      </c>
      <c r="E45" s="134"/>
      <c r="F45" s="131"/>
      <c r="G45" s="353"/>
      <c r="H45" s="214"/>
      <c r="I45" s="371"/>
      <c r="J45" s="247"/>
      <c r="K45" s="263"/>
      <c r="L45" s="254"/>
      <c r="M45" s="273"/>
      <c r="N45" s="355">
        <v>15</v>
      </c>
      <c r="O45" s="135">
        <f t="shared" si="3"/>
        <v>15</v>
      </c>
    </row>
    <row r="46" spans="1:15" s="163" customFormat="1" ht="20.100000000000001" customHeight="1" thickBot="1">
      <c r="A46" s="136" t="s">
        <v>228</v>
      </c>
      <c r="B46" s="402"/>
      <c r="C46" s="209" t="s">
        <v>227</v>
      </c>
      <c r="D46" s="185"/>
      <c r="E46" s="161"/>
      <c r="F46" s="137"/>
      <c r="G46" s="162"/>
      <c r="H46" s="161"/>
      <c r="I46" s="372"/>
      <c r="J46" s="399">
        <v>44</v>
      </c>
      <c r="K46" s="400" t="s">
        <v>229</v>
      </c>
      <c r="L46" s="255"/>
      <c r="M46" s="274"/>
      <c r="N46" s="138"/>
      <c r="O46" s="139"/>
    </row>
    <row r="47" spans="1:15" ht="20.25" customHeight="1" thickBot="1">
      <c r="A47" s="4"/>
      <c r="B47" s="403"/>
      <c r="C47" s="141"/>
      <c r="D47" s="212">
        <f>SUM(D40:D45)</f>
        <v>0</v>
      </c>
      <c r="E47" s="171"/>
      <c r="F47" s="174">
        <f>F45+F43+F42+F41+F40+F46</f>
        <v>0</v>
      </c>
      <c r="G47" s="328">
        <f>SUM(G40:G46)</f>
        <v>50</v>
      </c>
      <c r="H47" s="174">
        <f>SUM(H40:H45)</f>
        <v>0</v>
      </c>
      <c r="I47" s="373"/>
      <c r="J47" s="249">
        <f>J45+J43+J42+J41+J40+J46</f>
        <v>44</v>
      </c>
      <c r="K47" s="172"/>
      <c r="L47" s="256">
        <f>L45+L43+L42+L41+L40</f>
        <v>0</v>
      </c>
      <c r="M47" s="275"/>
      <c r="N47" s="182">
        <f>N40+N41+N42+N43+N44+N45</f>
        <v>115</v>
      </c>
      <c r="O47" s="195">
        <f>O45+O43+O41+O40</f>
        <v>165</v>
      </c>
    </row>
    <row r="48" spans="1:15" s="156" customFormat="1" ht="22.5" customHeight="1">
      <c r="A48" s="151" t="s">
        <v>4</v>
      </c>
      <c r="B48" s="404"/>
      <c r="C48" s="152">
        <f>SUM(C37+1)</f>
        <v>45240</v>
      </c>
      <c r="D48" s="186"/>
      <c r="E48" s="153"/>
      <c r="F48" s="175"/>
      <c r="G48" s="154"/>
      <c r="H48" s="215"/>
      <c r="I48" s="374"/>
      <c r="J48" s="250"/>
      <c r="K48" s="261"/>
      <c r="L48" s="257"/>
      <c r="M48" s="276"/>
      <c r="N48" s="179"/>
      <c r="O48" s="155"/>
    </row>
    <row r="49" spans="1:16" ht="20.100000000000001" customHeight="1">
      <c r="A49" s="124"/>
      <c r="B49" s="401" t="s">
        <v>258</v>
      </c>
      <c r="C49" s="125" t="str">
        <f>REPT(JL!O12,1)</f>
        <v>Kroupová se zeleninou</v>
      </c>
      <c r="D49" s="126" t="s">
        <v>50</v>
      </c>
      <c r="E49" s="126"/>
      <c r="F49" s="90"/>
      <c r="G49" s="127">
        <f>G58</f>
        <v>50</v>
      </c>
      <c r="H49" s="217"/>
      <c r="I49" s="369"/>
      <c r="J49" s="245">
        <f>J58</f>
        <v>40</v>
      </c>
      <c r="K49" s="262"/>
      <c r="L49" s="252"/>
      <c r="M49" s="272"/>
      <c r="N49" s="181">
        <v>25</v>
      </c>
      <c r="O49" s="64">
        <f t="shared" ref="O49:O56" si="4">SUM(D49:N49)</f>
        <v>115</v>
      </c>
    </row>
    <row r="50" spans="1:16" ht="20.100000000000001" customHeight="1">
      <c r="A50" s="124"/>
      <c r="B50" s="401" t="s">
        <v>259</v>
      </c>
      <c r="C50" s="125" t="str">
        <f>REPT(JL!O15,1)</f>
        <v>Kapustová s paprikou a bramborem</v>
      </c>
      <c r="D50" s="126" t="s">
        <v>50</v>
      </c>
      <c r="E50" s="126"/>
      <c r="F50" s="91"/>
      <c r="G50" s="128"/>
      <c r="H50" s="218"/>
      <c r="I50" s="369"/>
      <c r="J50" s="245"/>
      <c r="K50" s="262"/>
      <c r="L50" s="252"/>
      <c r="M50" s="272"/>
      <c r="N50" s="181">
        <v>25</v>
      </c>
      <c r="O50" s="64">
        <f t="shared" si="4"/>
        <v>25</v>
      </c>
    </row>
    <row r="51" spans="1:16" ht="20.100000000000001" customHeight="1">
      <c r="A51" s="392" t="s">
        <v>189</v>
      </c>
      <c r="B51" s="401" t="s">
        <v>260</v>
      </c>
      <c r="C51" s="244" t="str">
        <f>REPT(JL!O19,1)</f>
        <v>Smažené kuřecí stripsy v křupaném obalu, bramborový salát</v>
      </c>
      <c r="D51" s="126" t="s">
        <v>50</v>
      </c>
      <c r="E51" s="126"/>
      <c r="F51" s="91"/>
      <c r="G51" s="352">
        <v>25</v>
      </c>
      <c r="H51" s="213"/>
      <c r="I51" s="370"/>
      <c r="J51" s="250">
        <v>40</v>
      </c>
      <c r="K51" s="390" t="s">
        <v>188</v>
      </c>
      <c r="L51" s="253"/>
      <c r="M51" s="272"/>
      <c r="N51" s="354">
        <v>50</v>
      </c>
      <c r="O51" s="64">
        <f t="shared" si="4"/>
        <v>115</v>
      </c>
    </row>
    <row r="52" spans="1:16" ht="20.100000000000001" customHeight="1">
      <c r="A52" s="124"/>
      <c r="B52" s="401" t="s">
        <v>261</v>
      </c>
      <c r="C52" s="125" t="str">
        <f>REPT(JL!O23,1)</f>
        <v>Vepřové nudličky gyros, zeleninový kuskus, tzatziky s jogurtem</v>
      </c>
      <c r="D52" s="126" t="s">
        <v>50</v>
      </c>
      <c r="E52" s="126"/>
      <c r="F52" s="91"/>
      <c r="G52" s="352">
        <v>20</v>
      </c>
      <c r="H52" s="213"/>
      <c r="I52" s="370"/>
      <c r="J52" s="246"/>
      <c r="K52" s="264"/>
      <c r="L52" s="253"/>
      <c r="M52" s="272"/>
      <c r="N52" s="354">
        <v>30</v>
      </c>
      <c r="O52" s="64">
        <f t="shared" si="4"/>
        <v>50</v>
      </c>
    </row>
    <row r="53" spans="1:16" ht="23.25" hidden="1" customHeight="1">
      <c r="A53" s="124"/>
      <c r="B53" s="401"/>
      <c r="C53" s="129" t="e">
        <f>REPT(JL!#REF!,1)</f>
        <v>#REF!</v>
      </c>
      <c r="D53" s="126"/>
      <c r="E53" s="126"/>
      <c r="F53" s="91"/>
      <c r="G53" s="352"/>
      <c r="H53" s="213"/>
      <c r="I53" s="370"/>
      <c r="J53" s="246"/>
      <c r="K53" s="262"/>
      <c r="L53" s="253"/>
      <c r="M53" s="272"/>
      <c r="N53" s="354"/>
      <c r="O53" s="64">
        <f t="shared" si="4"/>
        <v>0</v>
      </c>
    </row>
    <row r="54" spans="1:16" ht="20.100000000000001" customHeight="1">
      <c r="A54" s="130"/>
      <c r="B54" s="401" t="s">
        <v>262</v>
      </c>
      <c r="C54" s="125" t="str">
        <f>JL!O27</f>
        <v>Pečené květákové placičky se sýrem, vařené brambory, jemný rajčatovo-jogurtový dressing</v>
      </c>
      <c r="D54" s="126" t="s">
        <v>50</v>
      </c>
      <c r="E54" s="126"/>
      <c r="F54" s="131"/>
      <c r="G54" s="353">
        <v>5</v>
      </c>
      <c r="H54" s="214"/>
      <c r="I54" s="370"/>
      <c r="J54" s="246"/>
      <c r="K54" s="262"/>
      <c r="L54" s="253"/>
      <c r="M54" s="272"/>
      <c r="N54" s="355">
        <v>10</v>
      </c>
      <c r="O54" s="64">
        <f t="shared" si="4"/>
        <v>15</v>
      </c>
    </row>
    <row r="55" spans="1:16" ht="23.25" hidden="1" customHeight="1">
      <c r="A55" s="124"/>
      <c r="B55" s="401"/>
      <c r="C55" s="125" t="e">
        <f>REPT(JL!#REF!,1)</f>
        <v>#REF!</v>
      </c>
      <c r="D55" s="126"/>
      <c r="E55" s="126"/>
      <c r="F55" s="131"/>
      <c r="G55" s="353"/>
      <c r="H55" s="214"/>
      <c r="I55" s="370"/>
      <c r="J55" s="246"/>
      <c r="K55" s="262"/>
      <c r="L55" s="253"/>
      <c r="M55" s="272"/>
      <c r="N55" s="355"/>
      <c r="O55" s="64">
        <f t="shared" si="4"/>
        <v>0</v>
      </c>
    </row>
    <row r="56" spans="1:16" ht="20.100000000000001" customHeight="1" thickBot="1">
      <c r="A56" s="243"/>
      <c r="B56" s="401" t="s">
        <v>263</v>
      </c>
      <c r="C56" s="129" t="str">
        <f>REPT(JL!O32,1)</f>
        <v>Medailonky z vepřové panenky s omáčkou z pečeného česneku, šťouchané brambory s hráškem a cibulkou</v>
      </c>
      <c r="D56" s="211" t="s">
        <v>50</v>
      </c>
      <c r="E56" s="134"/>
      <c r="F56" s="131"/>
      <c r="G56" s="353"/>
      <c r="H56" s="214"/>
      <c r="I56" s="371"/>
      <c r="J56" s="247"/>
      <c r="K56" s="263"/>
      <c r="L56" s="254"/>
      <c r="M56" s="273"/>
      <c r="N56" s="355">
        <v>10</v>
      </c>
      <c r="O56" s="135">
        <f t="shared" si="4"/>
        <v>10</v>
      </c>
    </row>
    <row r="57" spans="1:16" s="163" customFormat="1" ht="20.100000000000001" customHeight="1" thickBot="1">
      <c r="A57" s="136"/>
      <c r="B57" s="402"/>
      <c r="C57" s="209"/>
      <c r="D57" s="185"/>
      <c r="E57" s="161"/>
      <c r="F57" s="137"/>
      <c r="G57" s="162"/>
      <c r="H57" s="161"/>
      <c r="I57" s="372"/>
      <c r="J57" s="265"/>
      <c r="K57" s="361"/>
      <c r="L57" s="255"/>
      <c r="M57" s="274"/>
      <c r="N57" s="138"/>
      <c r="O57" s="266">
        <f>J57</f>
        <v>0</v>
      </c>
    </row>
    <row r="58" spans="1:16" ht="21" customHeight="1" thickBot="1">
      <c r="A58" s="3" t="s">
        <v>5</v>
      </c>
      <c r="B58" s="394"/>
      <c r="C58" s="321"/>
      <c r="D58" s="212">
        <f>SUM(D51:D56)</f>
        <v>0</v>
      </c>
      <c r="E58" s="171"/>
      <c r="F58" s="174">
        <f>F56+F54+F53+F52+F51+F57</f>
        <v>0</v>
      </c>
      <c r="G58" s="328">
        <f>SUM(G51:G57)</f>
        <v>50</v>
      </c>
      <c r="H58" s="174">
        <f>SUM(H51:H56)</f>
        <v>0</v>
      </c>
      <c r="I58" s="373"/>
      <c r="J58" s="249">
        <f>J56+J54+J53+J52+J51+J57</f>
        <v>40</v>
      </c>
      <c r="K58" s="172"/>
      <c r="L58" s="256">
        <f>L56+L54+L53+L52+L51</f>
        <v>0</v>
      </c>
      <c r="M58" s="275"/>
      <c r="N58" s="182">
        <f>N51+N52+N53+N54+N55+N56</f>
        <v>100</v>
      </c>
      <c r="O58" s="195">
        <f>O56+O54+O52+O51+O57</f>
        <v>190</v>
      </c>
      <c r="P58" s="142"/>
    </row>
    <row r="59" spans="1:16" s="166" customFormat="1" ht="21" customHeight="1" thickBot="1">
      <c r="A59" s="164" t="s">
        <v>9</v>
      </c>
      <c r="B59" s="395"/>
      <c r="C59" s="165"/>
      <c r="D59" s="187" t="s">
        <v>50</v>
      </c>
      <c r="E59" s="167"/>
      <c r="F59" s="176"/>
      <c r="G59" s="168"/>
      <c r="H59" s="216"/>
      <c r="I59" s="167"/>
      <c r="J59" s="251"/>
      <c r="K59" s="216"/>
      <c r="L59" s="258"/>
      <c r="M59" s="268"/>
      <c r="N59" s="169"/>
      <c r="O59" s="170"/>
    </row>
    <row r="60" spans="1:16" s="188" customFormat="1" ht="9" customHeight="1">
      <c r="A60" s="277"/>
      <c r="B60" s="277"/>
      <c r="C60" s="189"/>
      <c r="D60" s="190">
        <f>D58+D47+D36+D25+D14</f>
        <v>0</v>
      </c>
      <c r="E60" s="190"/>
      <c r="F60" s="190">
        <f>F58+F47+F36+F25+F14</f>
        <v>0</v>
      </c>
      <c r="G60" s="190"/>
      <c r="H60" s="191">
        <f>H58+H47+H36+H25+H14</f>
        <v>0</v>
      </c>
      <c r="I60" s="191"/>
      <c r="J60" s="191">
        <f>J58+J47+J36+J25+J14</f>
        <v>214</v>
      </c>
      <c r="K60" s="192"/>
      <c r="L60" s="191">
        <f>L58+L47+L36+L25+L14</f>
        <v>0</v>
      </c>
      <c r="M60" s="269"/>
      <c r="N60" s="193">
        <f>N58+N47+N36+N25+N14</f>
        <v>510</v>
      </c>
      <c r="O60" s="194" t="s">
        <v>68</v>
      </c>
    </row>
    <row r="61" spans="1:16" s="188" customFormat="1" ht="9" customHeight="1">
      <c r="A61" s="560"/>
      <c r="B61" s="560"/>
      <c r="C61" s="560"/>
      <c r="D61" s="190">
        <f>D58+D47+D36+D25+D14</f>
        <v>0</v>
      </c>
      <c r="E61" s="190">
        <f t="shared" ref="E61:N61" si="5">E58+E47+E36+E25+E14</f>
        <v>0</v>
      </c>
      <c r="F61" s="190">
        <f t="shared" si="5"/>
        <v>0</v>
      </c>
      <c r="G61" s="190">
        <f t="shared" si="5"/>
        <v>250</v>
      </c>
      <c r="H61" s="190">
        <f t="shared" si="5"/>
        <v>0</v>
      </c>
      <c r="I61" s="190">
        <f t="shared" si="5"/>
        <v>0</v>
      </c>
      <c r="J61" s="190">
        <f t="shared" si="5"/>
        <v>214</v>
      </c>
      <c r="K61" s="190">
        <f t="shared" si="5"/>
        <v>0</v>
      </c>
      <c r="L61" s="190">
        <f t="shared" si="5"/>
        <v>0</v>
      </c>
      <c r="M61" s="270">
        <f t="shared" si="5"/>
        <v>0</v>
      </c>
      <c r="N61" s="190">
        <f t="shared" si="5"/>
        <v>510</v>
      </c>
      <c r="O61" s="196">
        <f>O58+O47+O36+O25+O14</f>
        <v>930</v>
      </c>
    </row>
    <row r="62" spans="1:16" s="188" customFormat="1" ht="9" customHeight="1">
      <c r="A62" s="560"/>
      <c r="B62" s="560"/>
      <c r="C62" s="560"/>
      <c r="D62" s="190">
        <f>D61/5</f>
        <v>0</v>
      </c>
      <c r="E62" s="190">
        <f t="shared" ref="E62:N62" si="6">E61/5</f>
        <v>0</v>
      </c>
      <c r="F62" s="190">
        <f t="shared" si="6"/>
        <v>0</v>
      </c>
      <c r="G62" s="190">
        <f t="shared" si="6"/>
        <v>50</v>
      </c>
      <c r="H62" s="190">
        <f t="shared" si="6"/>
        <v>0</v>
      </c>
      <c r="I62" s="190">
        <f t="shared" si="6"/>
        <v>0</v>
      </c>
      <c r="J62" s="190">
        <f t="shared" si="6"/>
        <v>42.8</v>
      </c>
      <c r="K62" s="190">
        <f t="shared" si="6"/>
        <v>0</v>
      </c>
      <c r="L62" s="190">
        <f t="shared" si="6"/>
        <v>0</v>
      </c>
      <c r="M62" s="270">
        <f t="shared" si="6"/>
        <v>0</v>
      </c>
      <c r="N62" s="190">
        <f t="shared" si="6"/>
        <v>102</v>
      </c>
      <c r="O62" s="190">
        <f>O61/5</f>
        <v>186</v>
      </c>
    </row>
    <row r="63" spans="1:16" ht="170.25" customHeight="1">
      <c r="A63" s="560"/>
      <c r="B63" s="560"/>
      <c r="C63" s="560"/>
    </row>
  </sheetData>
  <mergeCells count="2">
    <mergeCell ref="A1:O1"/>
    <mergeCell ref="A61:C63"/>
  </mergeCells>
  <printOptions horizontalCentered="1"/>
  <pageMargins left="0.39370078740157483" right="0.39370078740157483" top="0" bottom="0" header="0" footer="0"/>
  <pageSetup paperSize="9" scale="53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71</v>
      </c>
      <c r="E3" s="50"/>
      <c r="F3" s="50"/>
      <c r="G3" s="50"/>
      <c r="H3" s="49" t="s">
        <v>14</v>
      </c>
      <c r="I3" s="94" t="s">
        <v>72</v>
      </c>
      <c r="J3" s="50"/>
      <c r="K3" s="50"/>
      <c r="L3" s="50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6" t="s">
        <v>59</v>
      </c>
      <c r="B9" s="147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46" t="s">
        <v>60</v>
      </c>
      <c r="B10" s="147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46" t="s">
        <v>80</v>
      </c>
      <c r="B11" s="148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46" t="s">
        <v>81</v>
      </c>
      <c r="B12" s="149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46" t="s">
        <v>75</v>
      </c>
      <c r="B13" s="149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46" t="s">
        <v>76</v>
      </c>
      <c r="B14" s="150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 xml:space="preserve">EYELEVEL - JENEČ </v>
      </c>
      <c r="E30" s="50"/>
      <c r="F30" s="50"/>
      <c r="G30" s="50"/>
      <c r="H30" s="49" t="s">
        <v>14</v>
      </c>
      <c r="I30" s="94" t="str">
        <f>I3</f>
        <v>731 438 517, 776 107 716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6" t="s">
        <v>59</v>
      </c>
      <c r="B36" s="147"/>
      <c r="C36" s="115" t="str">
        <f>JL!F12</f>
        <v>Hovězí vývar s vaječnou sedlinou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146" t="s">
        <v>60</v>
      </c>
      <c r="B37" s="147"/>
      <c r="C37" s="93" t="str">
        <f>JL!F15</f>
        <v>Gulášová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146" t="s">
        <v>80</v>
      </c>
      <c r="B38" s="148"/>
      <c r="C38" s="104" t="str">
        <f>JL!F19</f>
        <v>Maminčino kuře s játry, žampiony a těstovinami (pečená kuřecí stehna)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146" t="s">
        <v>81</v>
      </c>
      <c r="B39" s="149"/>
      <c r="C39" s="104" t="str">
        <f>JL!F23</f>
        <v>Segedínský guláš z vepřové plece, houskové knedlíky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146" t="s">
        <v>75</v>
      </c>
      <c r="B40" s="149"/>
      <c r="C40" s="104" t="str">
        <f>JL!F27</f>
        <v>Zapečené těstoviny s brokolicí, smetanou, vejci a sýrem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146" t="s">
        <v>76</v>
      </c>
      <c r="B41" s="150"/>
      <c r="C41" s="104" t="str">
        <f>JL!F32</f>
        <v>Vepřové nudličky se smetanou a chilli, štouchané brambory s pařitkou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 xml:space="preserve">EYELEVEL - JENEČ </v>
      </c>
      <c r="E57" s="50"/>
      <c r="F57" s="50"/>
      <c r="G57" s="50"/>
      <c r="H57" s="49" t="s">
        <v>14</v>
      </c>
      <c r="I57" s="94" t="str">
        <f>I30</f>
        <v>731 438 517, 776 107 716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6" t="s">
        <v>59</v>
      </c>
      <c r="B63" s="147"/>
      <c r="C63" s="115" t="str">
        <f>JL!I12</f>
        <v>Slepičí vývar s krupkami, čočkou a rýží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146" t="s">
        <v>60</v>
      </c>
      <c r="B64" s="147"/>
      <c r="C64" s="93" t="str">
        <f>JL!I15</f>
        <v>Bulharská s masem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146" t="s">
        <v>80</v>
      </c>
      <c r="B65" s="148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146" t="s">
        <v>81</v>
      </c>
      <c r="B66" s="149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146" t="s">
        <v>75</v>
      </c>
      <c r="B67" s="149"/>
      <c r="C67" s="104" t="str">
        <f>JL!I27</f>
        <v>Jablková žemlovka s tvarohem a rozinkami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146" t="s">
        <v>76</v>
      </c>
      <c r="B68" s="150"/>
      <c r="C68" s="104" t="e">
        <f>JL!#REF!</f>
        <v>#REF!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 xml:space="preserve">EYELEVEL - JENEČ </v>
      </c>
      <c r="E84" s="50"/>
      <c r="F84" s="50"/>
      <c r="G84" s="50"/>
      <c r="H84" s="49" t="s">
        <v>14</v>
      </c>
      <c r="I84" s="94" t="str">
        <f>I57</f>
        <v>731 438 517, 776 107 716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6" t="s">
        <v>59</v>
      </c>
      <c r="B90" s="147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46" t="s">
        <v>60</v>
      </c>
      <c r="B91" s="147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46" t="s">
        <v>80</v>
      </c>
      <c r="B92" s="148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146" t="s">
        <v>81</v>
      </c>
      <c r="B93" s="149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46" t="s">
        <v>75</v>
      </c>
      <c r="B94" s="149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46" t="s">
        <v>76</v>
      </c>
      <c r="B95" s="150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 xml:space="preserve">EYELEVEL - JENEČ </v>
      </c>
      <c r="E111" s="50"/>
      <c r="F111" s="50"/>
      <c r="G111" s="50"/>
      <c r="H111" s="49" t="s">
        <v>14</v>
      </c>
      <c r="I111" s="94" t="str">
        <f>I84</f>
        <v>731 438 517, 776 107 716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6" t="s">
        <v>59</v>
      </c>
      <c r="B117" s="147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46" t="s">
        <v>60</v>
      </c>
      <c r="B118" s="147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46" t="s">
        <v>80</v>
      </c>
      <c r="B119" s="148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46" t="s">
        <v>81</v>
      </c>
      <c r="B120" s="149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46" t="s">
        <v>75</v>
      </c>
      <c r="B121" s="149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46" t="s">
        <v>76</v>
      </c>
      <c r="B122" s="150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77</v>
      </c>
      <c r="E3" s="50"/>
      <c r="F3" s="50"/>
      <c r="G3" s="50"/>
      <c r="H3" s="49" t="s">
        <v>14</v>
      </c>
      <c r="I3" s="94">
        <v>602881440</v>
      </c>
      <c r="J3" s="50"/>
      <c r="K3" s="50"/>
      <c r="L3" s="50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9" t="s">
        <v>59</v>
      </c>
      <c r="B9" s="100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99" t="s">
        <v>60</v>
      </c>
      <c r="B10" s="100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99" t="s">
        <v>73</v>
      </c>
      <c r="B11" s="103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99" t="s">
        <v>74</v>
      </c>
      <c r="B12" s="107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99" t="s">
        <v>75</v>
      </c>
      <c r="B13" s="107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99" t="s">
        <v>76</v>
      </c>
      <c r="B14" s="108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KLOKOČKA AUTOSALON - ŘEPY</v>
      </c>
      <c r="E30" s="50"/>
      <c r="F30" s="50"/>
      <c r="G30" s="50"/>
      <c r="H30" s="49" t="s">
        <v>14</v>
      </c>
      <c r="I30" s="94">
        <f>I3</f>
        <v>602881440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Hovězí vývar s vaječnou sedlinou</v>
      </c>
      <c r="D36" s="10"/>
      <c r="E36" s="20" t="s">
        <v>31</v>
      </c>
      <c r="F36" s="89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Gulášová</v>
      </c>
      <c r="D37" s="10"/>
      <c r="E37" s="97" t="s">
        <v>31</v>
      </c>
      <c r="F37" s="89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Maminčino kuře s játry, žampiony a těstovinami (pečená kuřecí stehna)</v>
      </c>
      <c r="D38" s="10"/>
      <c r="E38" s="20" t="s">
        <v>31</v>
      </c>
      <c r="F38" s="89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Segedínský guláš z vepřové plece, houskové knedlíky</v>
      </c>
      <c r="D39" s="10"/>
      <c r="E39" s="97" t="s">
        <v>31</v>
      </c>
      <c r="F39" s="89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Zapečené těstoviny s brokolicí, smetanou, vejci a sýrem</v>
      </c>
      <c r="D40" s="10"/>
      <c r="E40" s="20" t="s">
        <v>31</v>
      </c>
      <c r="F40" s="89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Vepřové nudličky se smetanou a chilli, štouchané brambory s pařitkou</v>
      </c>
      <c r="D41" s="10"/>
      <c r="E41" s="20" t="s">
        <v>31</v>
      </c>
      <c r="F41" s="89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89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9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KLOKOČKA AUTOSALON - ŘEPY</v>
      </c>
      <c r="E57" s="50"/>
      <c r="F57" s="50"/>
      <c r="G57" s="50"/>
      <c r="H57" s="49" t="s">
        <v>14</v>
      </c>
      <c r="I57" s="94">
        <f>I30</f>
        <v>602881440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Slepičí vývar s krupkami, čočkou a rýží</v>
      </c>
      <c r="D63" s="10"/>
      <c r="E63" s="20" t="s">
        <v>31</v>
      </c>
      <c r="F63" s="89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Bulharská s masem</v>
      </c>
      <c r="D64" s="10"/>
      <c r="E64" s="97" t="s">
        <v>31</v>
      </c>
      <c r="F64" s="89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89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89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Jablková žemlovka s tvarohem a rozinkami</v>
      </c>
      <c r="D67" s="10"/>
      <c r="E67" s="20" t="s">
        <v>31</v>
      </c>
      <c r="F67" s="89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e">
        <f>JL!#REF!</f>
        <v>#REF!</v>
      </c>
      <c r="D68" s="10"/>
      <c r="E68" s="20" t="s">
        <v>31</v>
      </c>
      <c r="F68" s="89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89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9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KLOKOČKA AUTOSALON - ŘEPY</v>
      </c>
      <c r="E84" s="50"/>
      <c r="F84" s="50"/>
      <c r="G84" s="50"/>
      <c r="H84" s="49" t="s">
        <v>14</v>
      </c>
      <c r="I84" s="94">
        <f>I57</f>
        <v>602881440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KLOKOČKA AUTOSALON - ŘEPY</v>
      </c>
      <c r="E111" s="50"/>
      <c r="F111" s="50"/>
      <c r="G111" s="50"/>
      <c r="H111" s="49" t="s">
        <v>14</v>
      </c>
      <c r="I111" s="94">
        <f>I84</f>
        <v>602881440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45236</v>
      </c>
      <c r="J1" s="45"/>
      <c r="K1" s="45"/>
      <c r="L1" s="45"/>
      <c r="M1" s="48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89</v>
      </c>
      <c r="E3" s="50"/>
      <c r="F3" s="50"/>
      <c r="G3" s="50"/>
      <c r="H3" s="49" t="s">
        <v>14</v>
      </c>
      <c r="I3" s="94">
        <v>731438009</v>
      </c>
      <c r="J3" s="50"/>
      <c r="K3" s="50"/>
      <c r="L3" s="50"/>
      <c r="M3" s="51"/>
    </row>
    <row r="4" spans="1:13" ht="12.95" customHeight="1">
      <c r="A4" s="52"/>
      <c r="B4" s="95"/>
      <c r="C4" s="52"/>
      <c r="D4" s="96"/>
      <c r="E4" s="95"/>
      <c r="F4" s="12"/>
      <c r="G4" s="95"/>
      <c r="H4" s="95"/>
      <c r="I4" s="95"/>
      <c r="J4" s="95"/>
      <c r="K4" s="96"/>
      <c r="L4" s="52"/>
      <c r="M4" s="96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3" t="s">
        <v>22</v>
      </c>
      <c r="M5" s="10"/>
    </row>
    <row r="6" spans="1:13" ht="15.75" customHeight="1">
      <c r="A6" s="54"/>
      <c r="B6" s="95"/>
      <c r="C6" s="52"/>
      <c r="D6" s="96"/>
      <c r="E6" s="97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200" t="s">
        <v>59</v>
      </c>
      <c r="B9" s="201"/>
      <c r="C9" s="93" t="str">
        <f>JL!C12</f>
        <v>Krupicová s vejcem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200" t="s">
        <v>60</v>
      </c>
      <c r="B10" s="201"/>
      <c r="C10" s="93" t="str">
        <f>JL!C15</f>
        <v>Selská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200" t="s">
        <v>84</v>
      </c>
      <c r="B11" s="202"/>
      <c r="C11" s="104" t="str">
        <f>JL!C19</f>
        <v>Vepřová kýta na žampiónech se smetanou, vařené těstoviny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200" t="s">
        <v>86</v>
      </c>
      <c r="B12" s="203"/>
      <c r="C12" s="104" t="str">
        <f>JL!C23</f>
        <v>Kuřecí játra po čínsku s bambusem, jasmínová rýže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200" t="s">
        <v>85</v>
      </c>
      <c r="B13" s="203"/>
      <c r="C13" s="104" t="str">
        <f>JL!C27</f>
        <v>Smažený celer, vařené brambory s máslem, zelný salát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200" t="s">
        <v>87</v>
      </c>
      <c r="B14" s="204"/>
      <c r="C14" s="104" t="str">
        <f>JL!C32</f>
        <v>Kuřecí řízek po srbsku s rajčaty a paprikami, americké brambory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61"/>
      <c r="D15" s="562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1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6" t="s">
        <v>38</v>
      </c>
      <c r="B26" s="50"/>
      <c r="C26" s="50" t="s">
        <v>39</v>
      </c>
      <c r="D26" s="114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63" t="s">
        <v>49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45237</v>
      </c>
      <c r="J28" s="45"/>
      <c r="K28" s="45"/>
      <c r="L28" s="45"/>
      <c r="M28" s="48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VALEO - ŽEBRÁK</v>
      </c>
      <c r="E30" s="50"/>
      <c r="F30" s="50"/>
      <c r="G30" s="50"/>
      <c r="H30" s="49" t="s">
        <v>14</v>
      </c>
      <c r="I30" s="94">
        <f>I3</f>
        <v>731438009</v>
      </c>
      <c r="J30" s="50"/>
      <c r="K30" s="50"/>
      <c r="L30" s="50"/>
      <c r="M30" s="51"/>
    </row>
    <row r="31" spans="1:13" ht="12.95" customHeight="1">
      <c r="A31" s="52"/>
      <c r="B31" s="95"/>
      <c r="C31" s="52"/>
      <c r="D31" s="96"/>
      <c r="E31" s="95"/>
      <c r="F31" s="12"/>
      <c r="G31" s="95"/>
      <c r="H31" s="95"/>
      <c r="I31" s="95"/>
      <c r="J31" s="95"/>
      <c r="K31" s="96"/>
      <c r="L31" s="52"/>
      <c r="M31" s="96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3" t="s">
        <v>22</v>
      </c>
      <c r="M32" s="10"/>
    </row>
    <row r="33" spans="1:13" ht="15.75" customHeight="1">
      <c r="A33" s="54"/>
      <c r="B33" s="95"/>
      <c r="C33" s="52"/>
      <c r="D33" s="96"/>
      <c r="E33" s="97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200" t="s">
        <v>59</v>
      </c>
      <c r="B36" s="201"/>
      <c r="C36" s="115" t="str">
        <f>JL!F12</f>
        <v>Hovězí vývar s vaječnou sedlinou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200" t="s">
        <v>60</v>
      </c>
      <c r="B37" s="201"/>
      <c r="C37" s="93" t="str">
        <f>JL!F15</f>
        <v>Gulášová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200" t="s">
        <v>84</v>
      </c>
      <c r="B38" s="202"/>
      <c r="C38" s="104" t="str">
        <f>JL!F19</f>
        <v>Maminčino kuře s játry, žampiony a těstovinami (pečená kuřecí stehna)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200" t="s">
        <v>86</v>
      </c>
      <c r="B39" s="203"/>
      <c r="C39" s="104" t="str">
        <f>JL!F23</f>
        <v>Segedínský guláš z vepřové plece, houskové knedlíky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200" t="s">
        <v>85</v>
      </c>
      <c r="B40" s="203"/>
      <c r="C40" s="104" t="str">
        <f>JL!F27</f>
        <v>Zapečené těstoviny s brokolicí, smetanou, vejci a sýrem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200" t="s">
        <v>87</v>
      </c>
      <c r="B41" s="204"/>
      <c r="C41" s="104" t="str">
        <f>JL!F32</f>
        <v>Vepřové nudličky se smetanou a chilli, štouchané brambory s pařitkou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61"/>
      <c r="D42" s="562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1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6" t="s">
        <v>38</v>
      </c>
      <c r="B53" s="50"/>
      <c r="C53" s="50" t="s">
        <v>39</v>
      </c>
      <c r="D53" s="114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63" t="s">
        <v>49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45238</v>
      </c>
      <c r="J55" s="45"/>
      <c r="K55" s="45"/>
      <c r="L55" s="45"/>
      <c r="M55" s="48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VALEO - ŽEBRÁK</v>
      </c>
      <c r="E57" s="50"/>
      <c r="F57" s="50"/>
      <c r="G57" s="50"/>
      <c r="H57" s="49" t="s">
        <v>14</v>
      </c>
      <c r="I57" s="94">
        <f>I30</f>
        <v>731438009</v>
      </c>
      <c r="J57" s="50"/>
      <c r="K57" s="50"/>
      <c r="L57" s="50"/>
      <c r="M57" s="51"/>
    </row>
    <row r="58" spans="1:13" ht="12.95" customHeight="1">
      <c r="A58" s="52"/>
      <c r="B58" s="95"/>
      <c r="C58" s="52"/>
      <c r="D58" s="96"/>
      <c r="E58" s="95"/>
      <c r="F58" s="12"/>
      <c r="G58" s="95"/>
      <c r="H58" s="95"/>
      <c r="I58" s="95"/>
      <c r="J58" s="95"/>
      <c r="K58" s="96"/>
      <c r="L58" s="52"/>
      <c r="M58" s="96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3" t="s">
        <v>22</v>
      </c>
      <c r="M59" s="10"/>
    </row>
    <row r="60" spans="1:13" ht="15.75" customHeight="1">
      <c r="A60" s="54"/>
      <c r="B60" s="95"/>
      <c r="C60" s="52"/>
      <c r="D60" s="96"/>
      <c r="E60" s="97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200" t="s">
        <v>59</v>
      </c>
      <c r="B63" s="201"/>
      <c r="C63" s="115" t="str">
        <f>JL!I12</f>
        <v>Slepičí vývar s krupkami, čočkou a rýží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200" t="s">
        <v>60</v>
      </c>
      <c r="B64" s="201"/>
      <c r="C64" s="93" t="str">
        <f>JL!I15</f>
        <v>Bulharská s masem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200" t="s">
        <v>84</v>
      </c>
      <c r="B65" s="202"/>
      <c r="C65" s="104" t="str">
        <f>JL!I19</f>
        <v>Hovězí pečeně na přírodní způsob se slaninou, vařené brambory, tatarská omáčka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200" t="s">
        <v>86</v>
      </c>
      <c r="B66" s="203"/>
      <c r="C66" s="104" t="str">
        <f>JL!I23</f>
        <v>Pečené pštrosí vejce (vařené vejce v mletém mase), dýňové pyré se smetanou, okurka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200" t="s">
        <v>85</v>
      </c>
      <c r="B67" s="203"/>
      <c r="C67" s="104" t="str">
        <f>JL!I27</f>
        <v>Jablková žemlovka s tvarohem a rozinkami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200" t="s">
        <v>87</v>
      </c>
      <c r="B68" s="204"/>
      <c r="C68" s="104" t="e">
        <f>JL!#REF!</f>
        <v>#REF!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61"/>
      <c r="D69" s="562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1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6" t="s">
        <v>38</v>
      </c>
      <c r="B80" s="50"/>
      <c r="C80" s="50" t="s">
        <v>39</v>
      </c>
      <c r="D80" s="114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63" t="s">
        <v>49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45239</v>
      </c>
      <c r="J82" s="45"/>
      <c r="K82" s="45"/>
      <c r="L82" s="45"/>
      <c r="M82" s="48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VALEO - ŽEBRÁK</v>
      </c>
      <c r="E84" s="50"/>
      <c r="F84" s="50"/>
      <c r="G84" s="50"/>
      <c r="H84" s="49" t="s">
        <v>14</v>
      </c>
      <c r="I84" s="94">
        <f>I57</f>
        <v>731438009</v>
      </c>
      <c r="J84" s="50"/>
      <c r="K84" s="50"/>
      <c r="L84" s="50"/>
      <c r="M84" s="51"/>
    </row>
    <row r="85" spans="1:13" ht="12.95" customHeight="1">
      <c r="A85" s="52"/>
      <c r="B85" s="95"/>
      <c r="C85" s="52"/>
      <c r="D85" s="96"/>
      <c r="E85" s="95"/>
      <c r="F85" s="12"/>
      <c r="G85" s="95"/>
      <c r="H85" s="95"/>
      <c r="I85" s="95"/>
      <c r="J85" s="95"/>
      <c r="K85" s="96"/>
      <c r="L85" s="52"/>
      <c r="M85" s="96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3" t="s">
        <v>22</v>
      </c>
      <c r="M86" s="10"/>
    </row>
    <row r="87" spans="1:13" ht="15.75" customHeight="1">
      <c r="A87" s="54"/>
      <c r="B87" s="95"/>
      <c r="C87" s="52"/>
      <c r="D87" s="96"/>
      <c r="E87" s="97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200" t="s">
        <v>59</v>
      </c>
      <c r="B90" s="201"/>
      <c r="C90" s="93" t="str">
        <f>JL!L12</f>
        <v>Česnečka s bramborami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200" t="s">
        <v>60</v>
      </c>
      <c r="B91" s="201"/>
      <c r="C91" s="93" t="str">
        <f>JL!L15</f>
        <v>Květáková s vejci a pažitkou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200" t="s">
        <v>84</v>
      </c>
      <c r="B92" s="202"/>
      <c r="C92" s="104" t="str">
        <f>JL!L19</f>
        <v>Marinovaná krkovice s kájenským pepřem, šťouchané brambory s cibulkou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200" t="s">
        <v>86</v>
      </c>
      <c r="B93" s="203"/>
      <c r="C93" s="104" t="str">
        <f>JL!L23</f>
        <v>Hovězí guláš, houskové knedlíky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200" t="s">
        <v>85</v>
      </c>
      <c r="B94" s="203"/>
      <c r="C94" s="104" t="str">
        <f>JL!L27</f>
        <v>Špagety Aglio Olio s feferonkami, olivovým olejem a česnekem, strouhaný parmesán s bylinkami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200" t="s">
        <v>87</v>
      </c>
      <c r="B95" s="204"/>
      <c r="C95" s="104" t="str">
        <f>JL!L32</f>
        <v>SVATOMARTINSKÁ PEČENÁ KACHNA (STEHNO), DUŠENÉ ČERVENÉ ZELÍ, BRAMBOROVÉ a HOUSKOVÉ KNEDLÍKY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61"/>
      <c r="D96" s="562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1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6" t="s">
        <v>38</v>
      </c>
      <c r="B107" s="50"/>
      <c r="C107" s="50" t="s">
        <v>39</v>
      </c>
      <c r="D107" s="114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63" t="s">
        <v>49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45240</v>
      </c>
      <c r="J109" s="45"/>
      <c r="K109" s="45"/>
      <c r="L109" s="45"/>
      <c r="M109" s="48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VALEO - ŽEBRÁK</v>
      </c>
      <c r="E111" s="50"/>
      <c r="F111" s="50"/>
      <c r="G111" s="50"/>
      <c r="H111" s="49" t="s">
        <v>14</v>
      </c>
      <c r="I111" s="94">
        <f>I84</f>
        <v>731438009</v>
      </c>
      <c r="J111" s="50"/>
      <c r="K111" s="50"/>
      <c r="L111" s="50"/>
      <c r="M111" s="51"/>
    </row>
    <row r="112" spans="1:13" ht="12.95" customHeight="1">
      <c r="A112" s="52"/>
      <c r="B112" s="95"/>
      <c r="C112" s="52"/>
      <c r="D112" s="96"/>
      <c r="E112" s="95"/>
      <c r="F112" s="12"/>
      <c r="G112" s="95"/>
      <c r="H112" s="95"/>
      <c r="I112" s="95"/>
      <c r="J112" s="95"/>
      <c r="K112" s="96"/>
      <c r="L112" s="52"/>
      <c r="M112" s="96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3" t="s">
        <v>22</v>
      </c>
      <c r="M113" s="10"/>
    </row>
    <row r="114" spans="1:13" ht="15.75" customHeight="1">
      <c r="A114" s="54"/>
      <c r="B114" s="95"/>
      <c r="C114" s="52"/>
      <c r="D114" s="96"/>
      <c r="E114" s="97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200" t="s">
        <v>59</v>
      </c>
      <c r="B117" s="201"/>
      <c r="C117" s="115" t="str">
        <f>JL!O12</f>
        <v>Kroupová se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200" t="s">
        <v>60</v>
      </c>
      <c r="B118" s="201"/>
      <c r="C118" s="93" t="str">
        <f>JL!O15</f>
        <v>Kapustová s paprikou a bramborem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200" t="s">
        <v>84</v>
      </c>
      <c r="B119" s="202"/>
      <c r="C119" s="104" t="str">
        <f>JL!O19</f>
        <v>Smažené kuřecí stripsy v křupaném obalu, bramborový salát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200" t="s">
        <v>86</v>
      </c>
      <c r="B120" s="203"/>
      <c r="C120" s="104" t="str">
        <f>JL!O23</f>
        <v>Vepřové nudličky gyros, zeleninový kuskus, tzatziky s jogurtem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200" t="s">
        <v>85</v>
      </c>
      <c r="B121" s="203"/>
      <c r="C121" s="104" t="str">
        <f>JL!O27</f>
        <v>Pečené květákové placičky se sýrem, vařené brambory, jemný rajčatovo-jogurtový dressing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200" t="s">
        <v>87</v>
      </c>
      <c r="B122" s="204"/>
      <c r="C122" s="104" t="str">
        <f>JL!O32</f>
        <v>Medailonky z vepřové panenky s omáčkou z pečeného česneku, šťouchané brambory s hráškem a cibulkou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61"/>
      <c r="D123" s="562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1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6" t="s">
        <v>38</v>
      </c>
      <c r="B134" s="50"/>
      <c r="C134" s="50" t="s">
        <v>39</v>
      </c>
      <c r="D134" s="114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63" t="s">
        <v>49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1530-Šéfkuchař</cp:lastModifiedBy>
  <cp:lastPrinted>2023-01-25T07:17:52Z</cp:lastPrinted>
  <dcterms:created xsi:type="dcterms:W3CDTF">2007-05-11T12:07:22Z</dcterms:created>
  <dcterms:modified xsi:type="dcterms:W3CDTF">2023-10-13T07:48:28Z</dcterms:modified>
</cp:coreProperties>
</file>